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48" activeTab="0"/>
  </bookViews>
  <sheets>
    <sheet name="Component" sheetId="1" r:id="rId1"/>
    <sheet name="Inspections only" sheetId="2" r:id="rId2"/>
  </sheets>
  <definedNames>
    <definedName name="_xlnm.Print_Area" localSheetId="0">'Component'!$A$1:$M$93</definedName>
    <definedName name="_xlnm.Print_Area" localSheetId="1">'Inspections only'!$A$1:$M$77</definedName>
    <definedName name="_xlnm.Print_Titles" localSheetId="1">'Inspections only'!$1:$8</definedName>
    <definedName name="_xlnm.Print_Titles">'Component'!$1:$8</definedName>
  </definedNames>
  <calcPr fullCalcOnLoad="1"/>
</workbook>
</file>

<file path=xl/sharedStrings.xml><?xml version="1.0" encoding="utf-8"?>
<sst xmlns="http://schemas.openxmlformats.org/spreadsheetml/2006/main" count="616" uniqueCount="295">
  <si>
    <t>DATA LAST UPDATED ON =</t>
  </si>
  <si>
    <t>(external loads)</t>
  </si>
  <si>
    <t>AIRCRAFT TOTAL TIME =</t>
  </si>
  <si>
    <t>COMPONENT OR</t>
  </si>
  <si>
    <t>PART</t>
  </si>
  <si>
    <t xml:space="preserve">SERIAL </t>
  </si>
  <si>
    <t>FREQUENCY</t>
  </si>
  <si>
    <t>TYPE</t>
  </si>
  <si>
    <t>ACTION</t>
  </si>
  <si>
    <t>COMPONENT INSTALLATION DATA</t>
  </si>
  <si>
    <t>RUNS,DAYS,HRS</t>
  </si>
  <si>
    <t>INSPECTION</t>
  </si>
  <si>
    <t>NUMBER</t>
  </si>
  <si>
    <t>DATE</t>
  </si>
  <si>
    <t>A/C HRS</t>
  </si>
  <si>
    <t>TSN</t>
  </si>
  <si>
    <t>TSO/TSI</t>
  </si>
  <si>
    <t>REMAINING</t>
  </si>
  <si>
    <t>HRS</t>
  </si>
  <si>
    <t>RET</t>
  </si>
  <si>
    <t>O/H</t>
  </si>
  <si>
    <t>SCISSORS LEVER</t>
  </si>
  <si>
    <t>204-011-406-13</t>
  </si>
  <si>
    <t>SWASH PLATE ASSY.</t>
  </si>
  <si>
    <t>204-011-400-11</t>
  </si>
  <si>
    <t>SWASH PLATE SUPPORT</t>
  </si>
  <si>
    <t>COLLECTIVE LEVER</t>
  </si>
  <si>
    <t>MAST ASSEMBLY</t>
  </si>
  <si>
    <t>MAST TUBE</t>
  </si>
  <si>
    <t>MAIN TRANSMISSION</t>
  </si>
  <si>
    <t>INPUT QUILL</t>
  </si>
  <si>
    <t>ELEVATOR L/H</t>
  </si>
  <si>
    <t>ELEVATOR R/H</t>
  </si>
  <si>
    <t>HORN ASSY,ELEVATOR</t>
  </si>
  <si>
    <t>ENGINE ASSY</t>
  </si>
  <si>
    <t>42 DEGREE GEARBOX</t>
  </si>
  <si>
    <t>90 DEGREE GEARBOX</t>
  </si>
  <si>
    <t>YOKE ASSY., T/R</t>
  </si>
  <si>
    <t>GRIP ASSY., T/R</t>
  </si>
  <si>
    <t>SLIDER;T/R</t>
  </si>
  <si>
    <t>204-010-720-3</t>
  </si>
  <si>
    <t>BLADE;T/R</t>
  </si>
  <si>
    <t>M/R HUB ASSEMBLY</t>
  </si>
  <si>
    <t>M/R YOKE</t>
  </si>
  <si>
    <t>CLEVIS, DRAG BRACES</t>
  </si>
  <si>
    <t>ENGINE STARTS =</t>
  </si>
  <si>
    <t>TOTAL LANDINGS TO DATE =</t>
  </si>
  <si>
    <t>ENGINE TIME SINCE O/H =</t>
  </si>
  <si>
    <t>FLIGHT HOUR METER =</t>
  </si>
  <si>
    <t>ENGINE HOUR METER =</t>
  </si>
  <si>
    <t>TOTAL TURNS TO DATE =</t>
  </si>
  <si>
    <t>M/R T. T. STRAPS</t>
  </si>
  <si>
    <t>M/R STRAP FITTINGS-I/B</t>
  </si>
  <si>
    <t>M/R STRAP FITTINGS-O/B</t>
  </si>
  <si>
    <t>205-030-856-19</t>
  </si>
  <si>
    <t>205-030-856-21</t>
  </si>
  <si>
    <t>205-040-263-111</t>
  </si>
  <si>
    <t>HUB ASSY., T/R</t>
  </si>
  <si>
    <t>MAST BEARING</t>
  </si>
  <si>
    <t>212-040-136-001</t>
  </si>
  <si>
    <t>DUE @</t>
  </si>
  <si>
    <t>n/a</t>
  </si>
  <si>
    <t>No.</t>
  </si>
  <si>
    <t>ROTOR CONTROL BOLTS</t>
  </si>
  <si>
    <t>204-1629-2 (KIT) 16</t>
  </si>
  <si>
    <t>O/C</t>
  </si>
  <si>
    <t>TAILBOOM ASSEMBLY</t>
  </si>
  <si>
    <t>GRIP ASSEMBLY MAIN</t>
  </si>
  <si>
    <t>M/R TRUNNION</t>
  </si>
  <si>
    <t>204-011-105-001</t>
  </si>
  <si>
    <t>TUBE ASSEMBLY, STABILIZER</t>
  </si>
  <si>
    <t>212-010-311-101/16</t>
  </si>
  <si>
    <t>204-040-600-011</t>
  </si>
  <si>
    <t>204-040-012-013</t>
  </si>
  <si>
    <t>212-010-403-005</t>
  </si>
  <si>
    <t xml:space="preserve">AIRCRAFT SERIAL NUMBER:  </t>
  </si>
  <si>
    <t>204-011-722-005</t>
  </si>
  <si>
    <t>#1 HANGER BEARING ASSEMBLY</t>
  </si>
  <si>
    <t>#2 HANGER BEARING ASSEMBLY</t>
  </si>
  <si>
    <t>#3 HANGER BEARING ASSEMBLY</t>
  </si>
  <si>
    <t>#4 HANGER BEARING ASSEMBLY</t>
  </si>
  <si>
    <t>204-011-102-017</t>
  </si>
  <si>
    <t>204-012-104-005</t>
  </si>
  <si>
    <t>204-012-103-001</t>
  </si>
  <si>
    <t>SCISSORS &amp; SLEEVE ASSEMBLY</t>
  </si>
  <si>
    <t>STAB CENTER FRAME ASSY.</t>
  </si>
  <si>
    <t>205-011-711-101</t>
  </si>
  <si>
    <t>204-011-401-011</t>
  </si>
  <si>
    <t>204-011-179-001</t>
  </si>
  <si>
    <t xml:space="preserve"> </t>
  </si>
  <si>
    <t>OIL COOLER TURBINE FAN (BEARING)</t>
  </si>
  <si>
    <t>J33C32</t>
  </si>
  <si>
    <t xml:space="preserve">  </t>
  </si>
  <si>
    <t>A20-836A1</t>
  </si>
  <si>
    <t>A20-836A2</t>
  </si>
  <si>
    <t>A20-836A3</t>
  </si>
  <si>
    <t>A20-836A4</t>
  </si>
  <si>
    <t>204-011-450-105</t>
  </si>
  <si>
    <t>212-040-003-023</t>
  </si>
  <si>
    <t>A1045</t>
  </si>
  <si>
    <t>UNK.</t>
  </si>
  <si>
    <t>205-001-914-25</t>
  </si>
  <si>
    <t>204-012-101-139</t>
  </si>
  <si>
    <t>204-040-366-015</t>
  </si>
  <si>
    <t>204-011-326-007</t>
  </si>
  <si>
    <t>204-011-307-001</t>
  </si>
  <si>
    <t>OVERSEAS AIRCRAFT SUPPORT INC                              INSTALLED COMPONENTS AND INSPECTION DATA SHEET</t>
  </si>
  <si>
    <t>TORQUE EVENTS=</t>
  </si>
  <si>
    <t>AIRCRAFT</t>
  </si>
  <si>
    <t>COVER, Seat Rashel Knit</t>
  </si>
  <si>
    <t>AL1018-11-00 &amp; AL1040-11-00</t>
  </si>
  <si>
    <t>MONTHS</t>
  </si>
  <si>
    <t xml:space="preserve"> STC ICA INSPECTIONS</t>
  </si>
  <si>
    <t xml:space="preserve">     </t>
  </si>
  <si>
    <t>YEAR</t>
  </si>
  <si>
    <t>MINUTEMAN ENGINE (SR01196LA)</t>
  </si>
  <si>
    <t>150 HR</t>
  </si>
  <si>
    <t>1200 HOUR</t>
  </si>
  <si>
    <t>Battery</t>
  </si>
  <si>
    <t>Inspections</t>
  </si>
  <si>
    <t>Gill Aircraft Battery 7638-44</t>
  </si>
  <si>
    <t>1200 / 12 Mo</t>
  </si>
  <si>
    <t>600 / 6 mo after 1200  HR / 12 mo</t>
  </si>
  <si>
    <t>AIRCRAFT INSPECTIONS</t>
  </si>
  <si>
    <t>Aircraft Lube</t>
  </si>
  <si>
    <t>TM 55-1520-210-23-1</t>
  </si>
  <si>
    <t>M/R Hub</t>
  </si>
  <si>
    <t>Aircraft</t>
  </si>
  <si>
    <t>T/R D/S Flex Coupling</t>
  </si>
  <si>
    <t>Phase Inspection</t>
  </si>
  <si>
    <t>TM 55-1520-210-PM</t>
  </si>
  <si>
    <t>Phase 1</t>
  </si>
  <si>
    <t>Phase 2</t>
  </si>
  <si>
    <t>Phase 3</t>
  </si>
  <si>
    <t>Phase 4</t>
  </si>
  <si>
    <t>Phase 5</t>
  </si>
  <si>
    <t>Phase 6</t>
  </si>
  <si>
    <t>6 Months</t>
  </si>
  <si>
    <t>Fire Extingusher</t>
  </si>
  <si>
    <t>Ground Receptacle</t>
  </si>
  <si>
    <t>12 Months</t>
  </si>
  <si>
    <t>Magnetic Compass</t>
  </si>
  <si>
    <t>OAT Gage</t>
  </si>
  <si>
    <t>Bleed Air / Muff Heater</t>
  </si>
  <si>
    <t>Hanger Bearings</t>
  </si>
  <si>
    <t>Magnesium Clevis End (Droop Comp)</t>
  </si>
  <si>
    <t xml:space="preserve">Fire Warning </t>
  </si>
  <si>
    <t>24 Months</t>
  </si>
  <si>
    <t xml:space="preserve">Pitot Static </t>
  </si>
  <si>
    <t>Aircraft Weight &amp; Balance</t>
  </si>
  <si>
    <t>50 Hrs</t>
  </si>
  <si>
    <t>Inspection</t>
  </si>
  <si>
    <t>Lift Link</t>
  </si>
  <si>
    <t>Cleaning / Inspection</t>
  </si>
  <si>
    <t>Main Rotor blades</t>
  </si>
  <si>
    <t>Days</t>
  </si>
  <si>
    <t>T/R Blades</t>
  </si>
  <si>
    <t>75 HRS</t>
  </si>
  <si>
    <t>Wafer Disc Screen</t>
  </si>
  <si>
    <t xml:space="preserve">Transmission sump Filter  </t>
  </si>
  <si>
    <t>Chip Detector</t>
  </si>
  <si>
    <t>100 HR / 120 Days</t>
  </si>
  <si>
    <t>Voltage Regulator</t>
  </si>
  <si>
    <t>300 Hrs</t>
  </si>
  <si>
    <t>Sloppy Link Insp</t>
  </si>
  <si>
    <t xml:space="preserve">HYD Servo Lever Assy </t>
  </si>
  <si>
    <t>600 HRS</t>
  </si>
  <si>
    <t>M/R Blade Ballast Weight</t>
  </si>
  <si>
    <t>600 HR / 12 Months</t>
  </si>
  <si>
    <t>Lube / Inspection</t>
  </si>
  <si>
    <t>T/R D/S Hangers Bearing</t>
  </si>
  <si>
    <t>900 HRS</t>
  </si>
  <si>
    <t>Engine Oil Change</t>
  </si>
  <si>
    <t>Transmission Oil Change</t>
  </si>
  <si>
    <t>1200 HRS / 24 Months</t>
  </si>
  <si>
    <t>90 GB Mounting</t>
  </si>
  <si>
    <t>3600  HRS</t>
  </si>
  <si>
    <t>Corrosion Inspection</t>
  </si>
  <si>
    <t xml:space="preserve">Elevator Horn </t>
  </si>
  <si>
    <t>Van Horn T/R Blades (SR02051LA)</t>
  </si>
  <si>
    <t>Daily</t>
  </si>
  <si>
    <t>100 HR / Annually</t>
  </si>
  <si>
    <t xml:space="preserve">ELT S/N: </t>
  </si>
  <si>
    <t>Transponder Check</t>
  </si>
  <si>
    <t>Global Fin spar (SR09257RC)</t>
  </si>
  <si>
    <t>150 Hr</t>
  </si>
  <si>
    <t>300 Hr</t>
  </si>
  <si>
    <t>Main Rotor Grip Inspection</t>
  </si>
  <si>
    <t>UH-1-03-ASAM-01</t>
  </si>
  <si>
    <t>RINS</t>
  </si>
  <si>
    <t>BOLT</t>
  </si>
  <si>
    <t>204-011-463-001</t>
  </si>
  <si>
    <t>204-011-463-107</t>
  </si>
  <si>
    <t>204-040-623-111</t>
  </si>
  <si>
    <t>ZV20162</t>
  </si>
  <si>
    <t>BEARING</t>
  </si>
  <si>
    <t>ZV20161</t>
  </si>
  <si>
    <t>ZV20160</t>
  </si>
  <si>
    <t>BLADE MAIN ROTOR</t>
  </si>
  <si>
    <t>STAB BAR ASSEMBLY</t>
  </si>
  <si>
    <t xml:space="preserve">                                                                                                             </t>
  </si>
  <si>
    <t>25 HR / 30 Days</t>
  </si>
  <si>
    <t>Mast Rins (AD 2002-01-31)</t>
  </si>
  <si>
    <t>Installed Total</t>
  </si>
  <si>
    <t>Rins Life</t>
  </si>
  <si>
    <t>Rins to Date</t>
  </si>
  <si>
    <t>Total Rins</t>
  </si>
  <si>
    <t>Rins Remaining</t>
  </si>
  <si>
    <t>Trunnion Rins (AD 2002-01-31)</t>
  </si>
  <si>
    <t>C= Takeoffs</t>
  </si>
  <si>
    <t>D= Rin Factor</t>
  </si>
  <si>
    <t>E= Total</t>
  </si>
  <si>
    <t>C=</t>
  </si>
  <si>
    <t>D=</t>
  </si>
  <si>
    <t>E=</t>
  </si>
  <si>
    <t>F= Ext Loads</t>
  </si>
  <si>
    <t>G= Rin Factor</t>
  </si>
  <si>
    <t>H= Total</t>
  </si>
  <si>
    <t>F=</t>
  </si>
  <si>
    <t>G=</t>
  </si>
  <si>
    <t>H=</t>
  </si>
  <si>
    <t>E+H=</t>
  </si>
  <si>
    <t>See Below</t>
  </si>
  <si>
    <t xml:space="preserve">  66-00728</t>
  </si>
  <si>
    <t>MD191558</t>
  </si>
  <si>
    <t>TR-2671</t>
  </si>
  <si>
    <t>TR-3171</t>
  </si>
  <si>
    <t>EA 1825</t>
  </si>
  <si>
    <t>EA 1453</t>
  </si>
  <si>
    <t>LL-31-616</t>
  </si>
  <si>
    <t>CF-1077</t>
  </si>
  <si>
    <t>DD 516822</t>
  </si>
  <si>
    <t>A13-1349</t>
  </si>
  <si>
    <t>MO-033</t>
  </si>
  <si>
    <t>ABG-5247</t>
  </si>
  <si>
    <t>XX</t>
  </si>
  <si>
    <t>J19-3352</t>
  </si>
  <si>
    <t>204-011-121-113</t>
  </si>
  <si>
    <t>JI-19-25820</t>
  </si>
  <si>
    <t>JI-19-25830</t>
  </si>
  <si>
    <t>A1-02430</t>
  </si>
  <si>
    <t>MO-669</t>
  </si>
  <si>
    <t>204-012-102-009</t>
  </si>
  <si>
    <t>A-5991</t>
  </si>
  <si>
    <t>A-6063</t>
  </si>
  <si>
    <t>A-10034</t>
  </si>
  <si>
    <t>A-10016</t>
  </si>
  <si>
    <t>DIFS-8556</t>
  </si>
  <si>
    <t>PIN                  I/B</t>
  </si>
  <si>
    <t>PIN                  O/B</t>
  </si>
  <si>
    <t>DIFS-9614</t>
  </si>
  <si>
    <t>DIFS-11609</t>
  </si>
  <si>
    <t>EA-7400</t>
  </si>
  <si>
    <t>Q19-2508</t>
  </si>
  <si>
    <t>AIFS-60087</t>
  </si>
  <si>
    <t>AIFS-59491</t>
  </si>
  <si>
    <t>AIFS-62860</t>
  </si>
  <si>
    <t>AIFS-62609</t>
  </si>
  <si>
    <t>204-011-404-125</t>
  </si>
  <si>
    <t>RE-18060</t>
  </si>
  <si>
    <t>IT-10711</t>
  </si>
  <si>
    <t>IT-8954</t>
  </si>
  <si>
    <t>RR19-0267</t>
  </si>
  <si>
    <t>EA-6751</t>
  </si>
  <si>
    <t>A-1591</t>
  </si>
  <si>
    <t>N9-32586</t>
  </si>
  <si>
    <t>ZV-12363</t>
  </si>
  <si>
    <t>205-040-001-17</t>
  </si>
  <si>
    <t>U026</t>
  </si>
  <si>
    <t>AHP-52012</t>
  </si>
  <si>
    <t>204-011-011-121</t>
  </si>
  <si>
    <t>AFS-2404</t>
  </si>
  <si>
    <t>AFS-3692</t>
  </si>
  <si>
    <t>A-3835</t>
  </si>
  <si>
    <t>A-1247</t>
  </si>
  <si>
    <t>IT-17017</t>
  </si>
  <si>
    <t>2042200-101</t>
  </si>
  <si>
    <t>A130</t>
  </si>
  <si>
    <t>A131</t>
  </si>
  <si>
    <t>204-012-122-5</t>
  </si>
  <si>
    <t>34448</t>
  </si>
  <si>
    <t>66-00782</t>
  </si>
  <si>
    <t>N353RC</t>
  </si>
  <si>
    <t>ROTOR CONCEPTS LLC. UH-1H                             INSTALLED COMPONENTS AND INSPECTION DATA SHEET</t>
  </si>
  <si>
    <t>UNK</t>
  </si>
  <si>
    <t>204-011-250-113</t>
  </si>
  <si>
    <t>A-2342</t>
  </si>
  <si>
    <t>204-001-250-113</t>
  </si>
  <si>
    <t>A-3070</t>
  </si>
  <si>
    <t>205-032-800-71</t>
  </si>
  <si>
    <t>ABD 50544</t>
  </si>
  <si>
    <t>T53-L-13B</t>
  </si>
  <si>
    <t>LE-23785B</t>
  </si>
  <si>
    <t>XXX</t>
  </si>
  <si>
    <t>34372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</si>
</sst>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/d/yy;@"/>
    <numFmt numFmtId="166" formatCode="#,##0.0"/>
    <numFmt numFmtId="167" formatCode="m/d/yy"/>
    <numFmt numFmtId="168" formatCode="_ [$€-2]\ * #,##0.00_ ;_ [$€-2]\ * \-#,##0.00_ ;_ [$€-2]\ * &quot;-&quot;??_ "/>
    <numFmt numFmtId="169" formatCode="[$-409]dddd\,\ mmmm\ dd\,\ yyyy"/>
    <numFmt numFmtId="170" formatCode="[$-409]dddd\,\ mmmm\ d\,\ yyyy"/>
  </numFmts>
  <fonts count="4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66">
    <xf numFmtId="0" fontId="0" fillId="0" borderId="0" xfId="0" applyAlignment="1">
      <alignment/>
    </xf>
    <xf numFmtId="0" fontId="4" fillId="0" borderId="0" xfId="0" applyFont="1" applyFill="1" applyAlignment="1">
      <alignment/>
    </xf>
    <xf numFmtId="49" fontId="4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right"/>
    </xf>
    <xf numFmtId="4" fontId="4" fillId="0" borderId="0" xfId="0" applyNumberFormat="1" applyFont="1" applyFill="1" applyAlignment="1">
      <alignment/>
    </xf>
    <xf numFmtId="0" fontId="4" fillId="0" borderId="0" xfId="0" applyFont="1" applyFill="1" applyBorder="1" applyAlignment="1">
      <alignment/>
    </xf>
    <xf numFmtId="49" fontId="4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49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 horizontal="left"/>
    </xf>
    <xf numFmtId="4" fontId="0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/>
    </xf>
    <xf numFmtId="14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4" fontId="0" fillId="0" borderId="0" xfId="0" applyNumberFormat="1" applyFont="1" applyFill="1" applyAlignment="1">
      <alignment/>
    </xf>
    <xf numFmtId="164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right"/>
    </xf>
    <xf numFmtId="0" fontId="0" fillId="0" borderId="10" xfId="0" applyFont="1" applyFill="1" applyBorder="1" applyAlignment="1">
      <alignment/>
    </xf>
    <xf numFmtId="0" fontId="5" fillId="0" borderId="11" xfId="0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/>
    </xf>
    <xf numFmtId="4" fontId="5" fillId="0" borderId="12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4" fontId="5" fillId="0" borderId="14" xfId="0" applyNumberFormat="1" applyFont="1" applyFill="1" applyBorder="1" applyAlignment="1">
      <alignment horizontal="center"/>
    </xf>
    <xf numFmtId="164" fontId="0" fillId="0" borderId="13" xfId="0" applyNumberFormat="1" applyFont="1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left"/>
    </xf>
    <xf numFmtId="0" fontId="0" fillId="0" borderId="13" xfId="0" applyFont="1" applyFill="1" applyBorder="1" applyAlignment="1">
      <alignment horizontal="center" vertical="top"/>
    </xf>
    <xf numFmtId="164" fontId="0" fillId="0" borderId="13" xfId="0" applyNumberFormat="1" applyFont="1" applyFill="1" applyBorder="1" applyAlignment="1">
      <alignment horizontal="right"/>
    </xf>
    <xf numFmtId="4" fontId="0" fillId="0" borderId="13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 horizontal="left"/>
    </xf>
    <xf numFmtId="164" fontId="5" fillId="0" borderId="0" xfId="0" applyNumberFormat="1" applyFont="1" applyFill="1" applyBorder="1" applyAlignment="1">
      <alignment horizontal="right"/>
    </xf>
    <xf numFmtId="0" fontId="0" fillId="33" borderId="15" xfId="0" applyFont="1" applyFill="1" applyBorder="1" applyAlignment="1">
      <alignment/>
    </xf>
    <xf numFmtId="49" fontId="0" fillId="33" borderId="13" xfId="0" applyNumberFormat="1" applyFont="1" applyFill="1" applyBorder="1" applyAlignment="1">
      <alignment/>
    </xf>
    <xf numFmtId="49" fontId="0" fillId="33" borderId="13" xfId="0" applyNumberFormat="1" applyFont="1" applyFill="1" applyBorder="1" applyAlignment="1">
      <alignment horizontal="left"/>
    </xf>
    <xf numFmtId="3" fontId="0" fillId="33" borderId="13" xfId="0" applyNumberFormat="1" applyFont="1" applyFill="1" applyBorder="1" applyAlignment="1">
      <alignment/>
    </xf>
    <xf numFmtId="0" fontId="0" fillId="33" borderId="13" xfId="0" applyFont="1" applyFill="1" applyBorder="1" applyAlignment="1">
      <alignment horizontal="right"/>
    </xf>
    <xf numFmtId="0" fontId="0" fillId="33" borderId="13" xfId="0" applyFont="1" applyFill="1" applyBorder="1" applyAlignment="1">
      <alignment horizontal="center"/>
    </xf>
    <xf numFmtId="165" fontId="0" fillId="33" borderId="13" xfId="0" applyNumberFormat="1" applyFont="1" applyFill="1" applyBorder="1" applyAlignment="1">
      <alignment horizontal="center"/>
    </xf>
    <xf numFmtId="164" fontId="0" fillId="33" borderId="13" xfId="0" applyNumberFormat="1" applyFont="1" applyFill="1" applyBorder="1" applyAlignment="1">
      <alignment horizontal="center"/>
    </xf>
    <xf numFmtId="166" fontId="0" fillId="33" borderId="13" xfId="0" applyNumberFormat="1" applyFont="1" applyFill="1" applyBorder="1" applyAlignment="1">
      <alignment horizontal="right"/>
    </xf>
    <xf numFmtId="166" fontId="0" fillId="33" borderId="13" xfId="0" applyNumberFormat="1" applyFont="1" applyFill="1" applyBorder="1" applyAlignment="1">
      <alignment/>
    </xf>
    <xf numFmtId="166" fontId="0" fillId="33" borderId="13" xfId="0" applyNumberFormat="1" applyFont="1" applyFill="1" applyBorder="1" applyAlignment="1">
      <alignment horizontal="center"/>
    </xf>
    <xf numFmtId="49" fontId="0" fillId="33" borderId="13" xfId="0" applyNumberFormat="1" applyFont="1" applyFill="1" applyBorder="1" applyAlignment="1">
      <alignment/>
    </xf>
    <xf numFmtId="3" fontId="0" fillId="33" borderId="13" xfId="0" applyNumberFormat="1" applyFont="1" applyFill="1" applyBorder="1" applyAlignment="1">
      <alignment horizontal="right"/>
    </xf>
    <xf numFmtId="0" fontId="0" fillId="33" borderId="13" xfId="0" applyNumberFormat="1" applyFont="1" applyFill="1" applyBorder="1" applyAlignment="1">
      <alignment horizontal="left"/>
    </xf>
    <xf numFmtId="166" fontId="0" fillId="33" borderId="16" xfId="0" applyNumberFormat="1" applyFont="1" applyFill="1" applyBorder="1" applyAlignment="1">
      <alignment horizontal="right"/>
    </xf>
    <xf numFmtId="0" fontId="0" fillId="33" borderId="13" xfId="0" applyFont="1" applyFill="1" applyBorder="1" applyAlignment="1">
      <alignment/>
    </xf>
    <xf numFmtId="0" fontId="0" fillId="33" borderId="13" xfId="0" applyFont="1" applyFill="1" applyBorder="1" applyAlignment="1">
      <alignment horizontal="left"/>
    </xf>
    <xf numFmtId="0" fontId="0" fillId="33" borderId="13" xfId="0" applyFont="1" applyFill="1" applyBorder="1" applyAlignment="1">
      <alignment horizontal="center" vertical="top"/>
    </xf>
    <xf numFmtId="164" fontId="5" fillId="33" borderId="0" xfId="0" applyNumberFormat="1" applyFont="1" applyFill="1" applyAlignment="1">
      <alignment horizontal="center"/>
    </xf>
    <xf numFmtId="164" fontId="0" fillId="33" borderId="13" xfId="0" applyNumberFormat="1" applyFont="1" applyFill="1" applyBorder="1" applyAlignment="1">
      <alignment horizontal="right"/>
    </xf>
    <xf numFmtId="4" fontId="0" fillId="33" borderId="13" xfId="0" applyNumberFormat="1" applyFont="1" applyFill="1" applyBorder="1" applyAlignment="1">
      <alignment horizontal="center"/>
    </xf>
    <xf numFmtId="166" fontId="0" fillId="33" borderId="13" xfId="0" applyNumberFormat="1" applyFont="1" applyFill="1" applyBorder="1" applyAlignment="1">
      <alignment horizontal="left"/>
    </xf>
    <xf numFmtId="0" fontId="5" fillId="0" borderId="13" xfId="0" applyFont="1" applyFill="1" applyBorder="1" applyAlignment="1">
      <alignment horizontal="right"/>
    </xf>
    <xf numFmtId="4" fontId="5" fillId="0" borderId="13" xfId="0" applyNumberFormat="1" applyFont="1" applyFill="1" applyBorder="1" applyAlignment="1">
      <alignment horizontal="center"/>
    </xf>
    <xf numFmtId="0" fontId="1" fillId="0" borderId="17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8" xfId="0" applyFont="1" applyFill="1" applyBorder="1" applyAlignment="1">
      <alignment/>
    </xf>
    <xf numFmtId="0" fontId="6" fillId="0" borderId="13" xfId="0" applyFont="1" applyFill="1" applyBorder="1" applyAlignment="1">
      <alignment horizontal="left"/>
    </xf>
    <xf numFmtId="49" fontId="5" fillId="33" borderId="13" xfId="0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14" fontId="1" fillId="0" borderId="13" xfId="0" applyNumberFormat="1" applyFont="1" applyFill="1" applyBorder="1" applyAlignment="1">
      <alignment horizontal="right"/>
    </xf>
    <xf numFmtId="0" fontId="1" fillId="0" borderId="13" xfId="0" applyFont="1" applyFill="1" applyBorder="1" applyAlignment="1">
      <alignment/>
    </xf>
    <xf numFmtId="4" fontId="1" fillId="0" borderId="19" xfId="0" applyNumberFormat="1" applyFont="1" applyFill="1" applyBorder="1" applyAlignment="1">
      <alignment/>
    </xf>
    <xf numFmtId="0" fontId="6" fillId="0" borderId="13" xfId="0" applyFont="1" applyFill="1" applyBorder="1" applyAlignment="1">
      <alignment/>
    </xf>
    <xf numFmtId="14" fontId="6" fillId="0" borderId="13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horizontal="right"/>
    </xf>
    <xf numFmtId="0" fontId="6" fillId="0" borderId="13" xfId="0" applyFont="1" applyFill="1" applyBorder="1" applyAlignment="1">
      <alignment horizontal="center"/>
    </xf>
    <xf numFmtId="164" fontId="6" fillId="0" borderId="13" xfId="0" applyNumberFormat="1" applyFont="1" applyFill="1" applyBorder="1" applyAlignment="1">
      <alignment horizontal="center"/>
    </xf>
    <xf numFmtId="0" fontId="6" fillId="33" borderId="13" xfId="0" applyFont="1" applyFill="1" applyBorder="1" applyAlignment="1">
      <alignment/>
    </xf>
    <xf numFmtId="164" fontId="6" fillId="0" borderId="13" xfId="0" applyNumberFormat="1" applyFont="1" applyFill="1" applyBorder="1" applyAlignment="1">
      <alignment horizontal="right"/>
    </xf>
    <xf numFmtId="0" fontId="1" fillId="0" borderId="13" xfId="0" applyFont="1" applyFill="1" applyBorder="1" applyAlignment="1">
      <alignment horizontal="right"/>
    </xf>
    <xf numFmtId="0" fontId="1" fillId="0" borderId="20" xfId="0" applyFont="1" applyFill="1" applyBorder="1" applyAlignment="1">
      <alignment/>
    </xf>
    <xf numFmtId="49" fontId="1" fillId="0" borderId="21" xfId="0" applyNumberFormat="1" applyFont="1" applyFill="1" applyBorder="1" applyAlignment="1">
      <alignment horizontal="left"/>
    </xf>
    <xf numFmtId="49" fontId="6" fillId="0" borderId="21" xfId="0" applyNumberFormat="1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3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3" xfId="0" applyFont="1" applyFill="1" applyBorder="1" applyAlignment="1">
      <alignment/>
    </xf>
    <xf numFmtId="0" fontId="1" fillId="33" borderId="13" xfId="0" applyFont="1" applyFill="1" applyBorder="1" applyAlignment="1">
      <alignment horizontal="center" vertical="top"/>
    </xf>
    <xf numFmtId="164" fontId="1" fillId="33" borderId="13" xfId="0" applyNumberFormat="1" applyFont="1" applyFill="1" applyBorder="1" applyAlignment="1">
      <alignment horizontal="center"/>
    </xf>
    <xf numFmtId="165" fontId="1" fillId="33" borderId="13" xfId="0" applyNumberFormat="1" applyFont="1" applyFill="1" applyBorder="1" applyAlignment="1">
      <alignment horizontal="center"/>
    </xf>
    <xf numFmtId="164" fontId="1" fillId="33" borderId="13" xfId="0" applyNumberFormat="1" applyFont="1" applyFill="1" applyBorder="1" applyAlignment="1">
      <alignment horizontal="right"/>
    </xf>
    <xf numFmtId="4" fontId="1" fillId="33" borderId="13" xfId="0" applyNumberFormat="1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1" fillId="33" borderId="22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166" fontId="1" fillId="33" borderId="13" xfId="0" applyNumberFormat="1" applyFont="1" applyFill="1" applyBorder="1" applyAlignment="1">
      <alignment horizontal="center"/>
    </xf>
    <xf numFmtId="0" fontId="1" fillId="33" borderId="22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0" xfId="0" applyFont="1" applyFill="1" applyAlignment="1">
      <alignment/>
    </xf>
    <xf numFmtId="49" fontId="1" fillId="0" borderId="0" xfId="0" applyNumberFormat="1" applyFont="1" applyFill="1" applyAlignment="1">
      <alignment/>
    </xf>
    <xf numFmtId="49" fontId="1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right"/>
    </xf>
    <xf numFmtId="4" fontId="1" fillId="0" borderId="0" xfId="0" applyNumberFormat="1" applyFont="1" applyFill="1" applyAlignment="1">
      <alignment/>
    </xf>
    <xf numFmtId="49" fontId="1" fillId="0" borderId="13" xfId="0" applyNumberFormat="1" applyFont="1" applyFill="1" applyBorder="1" applyAlignment="1">
      <alignment/>
    </xf>
    <xf numFmtId="4" fontId="1" fillId="0" borderId="13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164" fontId="6" fillId="33" borderId="10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49" fontId="6" fillId="0" borderId="23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left"/>
    </xf>
    <xf numFmtId="49" fontId="6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right"/>
    </xf>
    <xf numFmtId="4" fontId="1" fillId="0" borderId="24" xfId="0" applyNumberFormat="1" applyFont="1" applyFill="1" applyBorder="1" applyAlignment="1">
      <alignment/>
    </xf>
    <xf numFmtId="4" fontId="6" fillId="0" borderId="10" xfId="0" applyNumberFormat="1" applyFont="1" applyFill="1" applyBorder="1" applyAlignment="1">
      <alignment horizontal="center"/>
    </xf>
    <xf numFmtId="4" fontId="6" fillId="0" borderId="23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vertical="top"/>
    </xf>
    <xf numFmtId="164" fontId="1" fillId="0" borderId="13" xfId="0" applyNumberFormat="1" applyFont="1" applyFill="1" applyBorder="1" applyAlignment="1">
      <alignment horizontal="center"/>
    </xf>
    <xf numFmtId="165" fontId="1" fillId="0" borderId="13" xfId="0" applyNumberFormat="1" applyFont="1" applyFill="1" applyBorder="1" applyAlignment="1">
      <alignment horizontal="center"/>
    </xf>
    <xf numFmtId="0" fontId="6" fillId="33" borderId="22" xfId="0" applyFont="1" applyFill="1" applyBorder="1" applyAlignment="1">
      <alignment/>
    </xf>
    <xf numFmtId="0" fontId="6" fillId="33" borderId="25" xfId="0" applyFont="1" applyFill="1" applyBorder="1" applyAlignment="1">
      <alignment/>
    </xf>
    <xf numFmtId="0" fontId="6" fillId="33" borderId="15" xfId="0" applyFont="1" applyFill="1" applyBorder="1" applyAlignment="1">
      <alignment/>
    </xf>
    <xf numFmtId="166" fontId="0" fillId="0" borderId="13" xfId="0" applyNumberFormat="1" applyFont="1" applyFill="1" applyBorder="1" applyAlignment="1">
      <alignment horizontal="left"/>
    </xf>
    <xf numFmtId="3" fontId="0" fillId="0" borderId="13" xfId="0" applyNumberFormat="1" applyFont="1" applyFill="1" applyBorder="1" applyAlignment="1">
      <alignment horizontal="left"/>
    </xf>
    <xf numFmtId="14" fontId="0" fillId="0" borderId="13" xfId="0" applyNumberFormat="1" applyFont="1" applyFill="1" applyBorder="1" applyAlignment="1">
      <alignment/>
    </xf>
    <xf numFmtId="164" fontId="0" fillId="0" borderId="13" xfId="0" applyNumberFormat="1" applyFont="1" applyFill="1" applyBorder="1" applyAlignment="1">
      <alignment horizontal="left"/>
    </xf>
    <xf numFmtId="166" fontId="0" fillId="34" borderId="13" xfId="0" applyNumberFormat="1" applyFont="1" applyFill="1" applyBorder="1" applyAlignment="1">
      <alignment horizontal="center"/>
    </xf>
    <xf numFmtId="0" fontId="0" fillId="34" borderId="13" xfId="0" applyFont="1" applyFill="1" applyBorder="1" applyAlignment="1">
      <alignment/>
    </xf>
    <xf numFmtId="0" fontId="8" fillId="0" borderId="0" xfId="0" applyFont="1" applyFill="1" applyAlignment="1">
      <alignment/>
    </xf>
    <xf numFmtId="165" fontId="4" fillId="0" borderId="0" xfId="0" applyNumberFormat="1" applyFont="1" applyFill="1" applyBorder="1" applyAlignment="1">
      <alignment/>
    </xf>
    <xf numFmtId="14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165" fontId="7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2" fontId="0" fillId="33" borderId="13" xfId="0" applyNumberFormat="1" applyFont="1" applyFill="1" applyBorder="1" applyAlignment="1">
      <alignment horizontal="center"/>
    </xf>
    <xf numFmtId="4" fontId="0" fillId="33" borderId="13" xfId="0" applyNumberFormat="1" applyFont="1" applyFill="1" applyBorder="1" applyAlignment="1">
      <alignment horizontal="right"/>
    </xf>
    <xf numFmtId="165" fontId="44" fillId="33" borderId="13" xfId="0" applyNumberFormat="1" applyFont="1" applyFill="1" applyBorder="1" applyAlignment="1">
      <alignment horizontal="center"/>
    </xf>
    <xf numFmtId="0" fontId="44" fillId="0" borderId="0" xfId="0" applyFont="1" applyFill="1" applyAlignment="1">
      <alignment/>
    </xf>
    <xf numFmtId="0" fontId="43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22" xfId="0" applyFont="1" applyFill="1" applyBorder="1" applyAlignment="1">
      <alignment horizontal="left"/>
    </xf>
    <xf numFmtId="0" fontId="0" fillId="0" borderId="15" xfId="0" applyFont="1" applyFill="1" applyBorder="1" applyAlignment="1">
      <alignment/>
    </xf>
    <xf numFmtId="0" fontId="5" fillId="0" borderId="11" xfId="0" applyFont="1" applyFill="1" applyBorder="1" applyAlignment="1">
      <alignment horizontal="center"/>
    </xf>
    <xf numFmtId="49" fontId="5" fillId="0" borderId="0" xfId="0" applyNumberFormat="1" applyFont="1" applyFill="1" applyAlignment="1">
      <alignment horizontal="left"/>
    </xf>
    <xf numFmtId="49" fontId="6" fillId="0" borderId="13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center"/>
    </xf>
    <xf numFmtId="0" fontId="6" fillId="33" borderId="22" xfId="0" applyFont="1" applyFill="1" applyBorder="1" applyAlignment="1">
      <alignment horizontal="right"/>
    </xf>
    <xf numFmtId="0" fontId="6" fillId="33" borderId="25" xfId="0" applyFont="1" applyFill="1" applyBorder="1" applyAlignment="1">
      <alignment horizontal="right"/>
    </xf>
    <xf numFmtId="0" fontId="6" fillId="33" borderId="15" xfId="0" applyFont="1" applyFill="1" applyBorder="1" applyAlignment="1">
      <alignment horizontal="right"/>
    </xf>
    <xf numFmtId="0" fontId="1" fillId="33" borderId="22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49" fontId="1" fillId="0" borderId="22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6" fillId="0" borderId="26" xfId="0" applyNumberFormat="1" applyFont="1" applyFill="1" applyBorder="1" applyAlignment="1">
      <alignment horizontal="left"/>
    </xf>
    <xf numFmtId="49" fontId="6" fillId="0" borderId="27" xfId="0" applyNumberFormat="1" applyFont="1" applyFill="1" applyBorder="1" applyAlignment="1">
      <alignment horizontal="left"/>
    </xf>
    <xf numFmtId="0" fontId="6" fillId="0" borderId="22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1"/>
  <sheetViews>
    <sheetView tabSelected="1" zoomScale="125" zoomScaleNormal="125" zoomScalePageLayoutView="0" workbookViewId="0" topLeftCell="B1">
      <pane ySplit="8" topLeftCell="A36" activePane="bottomLeft" state="frozen"/>
      <selection pane="topLeft" activeCell="A1" sqref="A1"/>
      <selection pane="bottomLeft" activeCell="K24" sqref="K24"/>
    </sheetView>
  </sheetViews>
  <sheetFormatPr defaultColWidth="9.140625" defaultRowHeight="12.75"/>
  <cols>
    <col min="1" max="1" width="6.140625" style="1" customWidth="1"/>
    <col min="2" max="2" width="32.57421875" style="1" customWidth="1"/>
    <col min="3" max="3" width="19.140625" style="6" customWidth="1"/>
    <col min="4" max="4" width="15.421875" style="2" customWidth="1"/>
    <col min="5" max="5" width="11.7109375" style="1" customWidth="1"/>
    <col min="6" max="6" width="8.28125" style="1" customWidth="1"/>
    <col min="7" max="7" width="6.7109375" style="1" customWidth="1"/>
    <col min="8" max="8" width="8.421875" style="1" customWidth="1"/>
    <col min="9" max="9" width="11.7109375" style="1" customWidth="1"/>
    <col min="10" max="10" width="10.57421875" style="3" customWidth="1"/>
    <col min="11" max="11" width="14.57421875" style="1" customWidth="1"/>
    <col min="12" max="12" width="10.8515625" style="1" customWidth="1"/>
    <col min="13" max="13" width="16.57421875" style="4" customWidth="1"/>
    <col min="14" max="16384" width="9.140625" style="1" customWidth="1"/>
  </cols>
  <sheetData>
    <row r="1" spans="2:13" s="7" customFormat="1" ht="12.75">
      <c r="B1" s="151" t="s">
        <v>283</v>
      </c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</row>
    <row r="2" spans="2:13" s="7" customFormat="1" ht="12.75">
      <c r="B2" s="9" t="s">
        <v>75</v>
      </c>
      <c r="C2" s="8" t="s">
        <v>223</v>
      </c>
      <c r="D2" s="8" t="s">
        <v>282</v>
      </c>
      <c r="E2" s="10"/>
      <c r="F2" s="10"/>
      <c r="G2" s="10"/>
      <c r="H2" s="10"/>
      <c r="I2" s="10"/>
      <c r="J2" s="11"/>
      <c r="K2" s="10"/>
      <c r="L2" s="12"/>
      <c r="M2" s="13"/>
    </row>
    <row r="3" spans="2:13" s="7" customFormat="1" ht="12.75">
      <c r="B3" s="14" t="s">
        <v>0</v>
      </c>
      <c r="C3" s="15">
        <v>42968</v>
      </c>
      <c r="D3" s="152" t="s">
        <v>46</v>
      </c>
      <c r="E3" s="152"/>
      <c r="F3" s="152"/>
      <c r="G3" s="19">
        <v>1105</v>
      </c>
      <c r="I3" s="153" t="s">
        <v>50</v>
      </c>
      <c r="J3" s="153"/>
      <c r="K3" s="153"/>
      <c r="L3" s="16">
        <v>5904</v>
      </c>
      <c r="M3" s="17"/>
    </row>
    <row r="4" spans="2:13" s="7" customFormat="1" ht="12.75">
      <c r="B4" s="14" t="s">
        <v>48</v>
      </c>
      <c r="C4" s="18" t="s">
        <v>61</v>
      </c>
      <c r="D4" s="154" t="s">
        <v>107</v>
      </c>
      <c r="E4" s="155"/>
      <c r="F4" s="156"/>
      <c r="G4" s="11">
        <v>5904</v>
      </c>
      <c r="H4" s="144" t="s">
        <v>293</v>
      </c>
      <c r="J4" s="19" t="s">
        <v>1</v>
      </c>
      <c r="M4" s="17"/>
    </row>
    <row r="5" spans="2:13" s="7" customFormat="1" ht="12.75">
      <c r="B5" s="14" t="s">
        <v>49</v>
      </c>
      <c r="C5" s="18"/>
      <c r="D5" s="152" t="s">
        <v>47</v>
      </c>
      <c r="E5" s="152"/>
      <c r="F5" s="152"/>
      <c r="G5" s="38">
        <v>611.7</v>
      </c>
      <c r="H5" s="14"/>
      <c r="I5" s="14"/>
      <c r="J5" s="11"/>
      <c r="M5" s="17"/>
    </row>
    <row r="6" spans="2:13" s="7" customFormat="1" ht="13.5" thickBot="1">
      <c r="B6" s="14" t="s">
        <v>2</v>
      </c>
      <c r="C6" s="18">
        <v>9615.8</v>
      </c>
      <c r="D6" s="82"/>
      <c r="E6" s="83" t="s">
        <v>45</v>
      </c>
      <c r="F6" s="84"/>
      <c r="G6" s="19">
        <v>748</v>
      </c>
      <c r="H6" s="144" t="s">
        <v>293</v>
      </c>
      <c r="I6" s="14"/>
      <c r="J6" s="19"/>
      <c r="K6" s="14"/>
      <c r="M6" s="17"/>
    </row>
    <row r="7" spans="1:15" s="7" customFormat="1" ht="12.75">
      <c r="A7" s="20"/>
      <c r="B7" s="21" t="s">
        <v>3</v>
      </c>
      <c r="C7" s="22" t="s">
        <v>4</v>
      </c>
      <c r="D7" s="22" t="s">
        <v>5</v>
      </c>
      <c r="E7" s="21" t="s">
        <v>6</v>
      </c>
      <c r="F7" s="21" t="s">
        <v>7</v>
      </c>
      <c r="G7" s="21" t="s">
        <v>8</v>
      </c>
      <c r="H7" s="150" t="s">
        <v>9</v>
      </c>
      <c r="I7" s="150"/>
      <c r="J7" s="150"/>
      <c r="K7" s="150"/>
      <c r="L7" s="21" t="s">
        <v>60</v>
      </c>
      <c r="M7" s="23" t="s">
        <v>10</v>
      </c>
      <c r="O7" s="24"/>
    </row>
    <row r="8" spans="1:15" s="7" customFormat="1" ht="12.75">
      <c r="A8" s="25" t="s">
        <v>62</v>
      </c>
      <c r="B8" s="26" t="s">
        <v>11</v>
      </c>
      <c r="C8" s="27" t="s">
        <v>12</v>
      </c>
      <c r="D8" s="27" t="s">
        <v>12</v>
      </c>
      <c r="E8" s="26"/>
      <c r="F8" s="26"/>
      <c r="G8" s="26"/>
      <c r="H8" s="26" t="s">
        <v>13</v>
      </c>
      <c r="I8" s="26" t="s">
        <v>14</v>
      </c>
      <c r="J8" s="28" t="s">
        <v>15</v>
      </c>
      <c r="K8" s="26" t="s">
        <v>16</v>
      </c>
      <c r="L8" s="26" t="s">
        <v>14</v>
      </c>
      <c r="M8" s="29" t="s">
        <v>17</v>
      </c>
      <c r="O8" s="24"/>
    </row>
    <row r="9" spans="1:15" ht="15">
      <c r="A9" s="25">
        <v>1</v>
      </c>
      <c r="B9" s="37" t="s">
        <v>199</v>
      </c>
      <c r="C9" s="31" t="s">
        <v>104</v>
      </c>
      <c r="D9" s="31" t="s">
        <v>224</v>
      </c>
      <c r="E9" s="35"/>
      <c r="F9" s="35"/>
      <c r="G9" s="35"/>
      <c r="H9" s="35"/>
      <c r="I9" s="35">
        <v>6861.45</v>
      </c>
      <c r="J9" s="61">
        <v>6084.15</v>
      </c>
      <c r="K9" s="35">
        <v>1726.15</v>
      </c>
      <c r="L9" s="35"/>
      <c r="M9" s="62"/>
      <c r="O9" s="5"/>
    </row>
    <row r="10" spans="1:15" ht="15">
      <c r="A10" s="25">
        <v>2</v>
      </c>
      <c r="B10" s="39" t="s">
        <v>85</v>
      </c>
      <c r="C10" s="41" t="s">
        <v>105</v>
      </c>
      <c r="D10" s="41" t="s">
        <v>225</v>
      </c>
      <c r="E10" s="42">
        <v>15000</v>
      </c>
      <c r="F10" s="43" t="s">
        <v>18</v>
      </c>
      <c r="G10" s="44" t="s">
        <v>19</v>
      </c>
      <c r="H10" s="45"/>
      <c r="I10" s="141">
        <v>6861.45</v>
      </c>
      <c r="J10" s="142">
        <v>6084.15</v>
      </c>
      <c r="K10" s="47"/>
      <c r="L10" s="48">
        <f>I10+E10-J10</f>
        <v>15777.300000000001</v>
      </c>
      <c r="M10" s="49">
        <f>L10-$C$6</f>
        <v>6161.500000000002</v>
      </c>
      <c r="O10" s="5"/>
    </row>
    <row r="11" spans="1:13" ht="15">
      <c r="A11" s="25">
        <v>3</v>
      </c>
      <c r="B11" s="39" t="s">
        <v>85</v>
      </c>
      <c r="C11" s="41" t="s">
        <v>105</v>
      </c>
      <c r="D11" s="41" t="s">
        <v>226</v>
      </c>
      <c r="E11" s="42">
        <v>15000</v>
      </c>
      <c r="F11" s="43" t="s">
        <v>18</v>
      </c>
      <c r="G11" s="44" t="s">
        <v>19</v>
      </c>
      <c r="H11" s="45"/>
      <c r="I11" s="141">
        <v>6861.45</v>
      </c>
      <c r="J11" s="142">
        <v>6084.15</v>
      </c>
      <c r="K11" s="47"/>
      <c r="L11" s="48">
        <f>I11+E11-J11</f>
        <v>15777.300000000001</v>
      </c>
      <c r="M11" s="49">
        <f aca="true" t="shared" si="0" ref="M11:M33">L11-$C$6</f>
        <v>6161.500000000002</v>
      </c>
    </row>
    <row r="12" spans="1:13" ht="15">
      <c r="A12" s="25">
        <v>4</v>
      </c>
      <c r="B12" s="39" t="s">
        <v>70</v>
      </c>
      <c r="C12" s="41" t="s">
        <v>71</v>
      </c>
      <c r="D12" s="41" t="s">
        <v>227</v>
      </c>
      <c r="E12" s="51" t="s">
        <v>65</v>
      </c>
      <c r="F12" s="43"/>
      <c r="G12" s="44"/>
      <c r="H12" s="45"/>
      <c r="I12" s="141">
        <v>6861.45</v>
      </c>
      <c r="J12" s="142">
        <v>5033.15</v>
      </c>
      <c r="K12" s="47"/>
      <c r="L12" s="48"/>
      <c r="M12" s="49"/>
    </row>
    <row r="13" spans="1:13" ht="15">
      <c r="A13" s="25">
        <v>5</v>
      </c>
      <c r="B13" s="39" t="s">
        <v>70</v>
      </c>
      <c r="C13" s="41" t="s">
        <v>71</v>
      </c>
      <c r="D13" s="41" t="s">
        <v>228</v>
      </c>
      <c r="E13" s="51" t="s">
        <v>65</v>
      </c>
      <c r="F13" s="43"/>
      <c r="G13" s="44"/>
      <c r="H13" s="45"/>
      <c r="I13" s="141">
        <v>6861.45</v>
      </c>
      <c r="J13" s="142">
        <v>5033.15</v>
      </c>
      <c r="K13" s="47"/>
      <c r="L13" s="48"/>
      <c r="M13" s="49"/>
    </row>
    <row r="14" spans="1:13" ht="15">
      <c r="A14" s="25">
        <v>6</v>
      </c>
      <c r="B14" s="39" t="s">
        <v>198</v>
      </c>
      <c r="C14" s="41" t="s">
        <v>285</v>
      </c>
      <c r="D14" s="41" t="s">
        <v>286</v>
      </c>
      <c r="E14" s="51">
        <v>2500</v>
      </c>
      <c r="F14" s="43" t="s">
        <v>18</v>
      </c>
      <c r="G14" s="44" t="s">
        <v>19</v>
      </c>
      <c r="H14" s="45"/>
      <c r="I14" s="46">
        <v>9615.8</v>
      </c>
      <c r="J14" s="47">
        <v>2365.6</v>
      </c>
      <c r="K14" s="47"/>
      <c r="L14" s="48">
        <f>I14+E14-J14</f>
        <v>9750.199999999999</v>
      </c>
      <c r="M14" s="49">
        <f>L14-$C$6</f>
        <v>134.39999999999964</v>
      </c>
    </row>
    <row r="15" spans="1:13" ht="15">
      <c r="A15" s="25">
        <v>7</v>
      </c>
      <c r="B15" s="39" t="s">
        <v>198</v>
      </c>
      <c r="C15" s="41" t="s">
        <v>287</v>
      </c>
      <c r="D15" s="41" t="s">
        <v>288</v>
      </c>
      <c r="E15" s="51">
        <v>2500</v>
      </c>
      <c r="F15" s="43" t="s">
        <v>18</v>
      </c>
      <c r="G15" s="44" t="s">
        <v>19</v>
      </c>
      <c r="H15" s="45"/>
      <c r="I15" s="46">
        <v>9615.8</v>
      </c>
      <c r="J15" s="47">
        <v>2291.8</v>
      </c>
      <c r="K15" s="47"/>
      <c r="L15" s="48">
        <f>I15+E15-J15</f>
        <v>9824</v>
      </c>
      <c r="M15" s="49">
        <f>L15-$C$6</f>
        <v>208.20000000000073</v>
      </c>
    </row>
    <row r="16" spans="1:13" ht="15">
      <c r="A16" s="25">
        <v>8</v>
      </c>
      <c r="B16" s="39" t="s">
        <v>42</v>
      </c>
      <c r="C16" s="40" t="s">
        <v>102</v>
      </c>
      <c r="D16" s="41" t="s">
        <v>234</v>
      </c>
      <c r="E16" s="42">
        <v>1200</v>
      </c>
      <c r="F16" s="43" t="s">
        <v>18</v>
      </c>
      <c r="G16" s="44" t="s">
        <v>20</v>
      </c>
      <c r="H16" s="45"/>
      <c r="I16" s="46">
        <v>9494.8</v>
      </c>
      <c r="J16" s="47">
        <v>5065.1</v>
      </c>
      <c r="K16" s="47">
        <v>587.6</v>
      </c>
      <c r="L16" s="48">
        <f>I16+E16-K16</f>
        <v>10107.199999999999</v>
      </c>
      <c r="M16" s="49">
        <f t="shared" si="0"/>
        <v>491.39999999999964</v>
      </c>
    </row>
    <row r="17" spans="1:13" ht="15">
      <c r="A17" s="25">
        <v>9</v>
      </c>
      <c r="B17" s="39" t="s">
        <v>43</v>
      </c>
      <c r="C17" s="40" t="s">
        <v>81</v>
      </c>
      <c r="D17" s="41" t="s">
        <v>236</v>
      </c>
      <c r="E17" s="42">
        <v>7200</v>
      </c>
      <c r="F17" s="43" t="s">
        <v>18</v>
      </c>
      <c r="G17" s="44" t="s">
        <v>19</v>
      </c>
      <c r="H17" s="45"/>
      <c r="I17" s="46">
        <v>9494.8</v>
      </c>
      <c r="J17" s="47">
        <v>4034.9</v>
      </c>
      <c r="K17" s="47">
        <v>587.6</v>
      </c>
      <c r="L17" s="48">
        <f aca="true" t="shared" si="1" ref="L17:L22">I17+E17-J17</f>
        <v>12659.9</v>
      </c>
      <c r="M17" s="49">
        <f>L17-$C$6</f>
        <v>3044.1000000000004</v>
      </c>
    </row>
    <row r="18" spans="1:13" ht="15">
      <c r="A18" s="25">
        <v>10</v>
      </c>
      <c r="B18" s="39" t="s">
        <v>68</v>
      </c>
      <c r="C18" s="40" t="s">
        <v>69</v>
      </c>
      <c r="D18" s="41" t="s">
        <v>233</v>
      </c>
      <c r="E18" s="51">
        <v>15000</v>
      </c>
      <c r="F18" s="43" t="s">
        <v>18</v>
      </c>
      <c r="G18" s="44" t="s">
        <v>19</v>
      </c>
      <c r="H18" s="45"/>
      <c r="I18" s="46">
        <v>9494.8</v>
      </c>
      <c r="J18" s="47">
        <v>587.5</v>
      </c>
      <c r="K18" s="47">
        <v>5065.9</v>
      </c>
      <c r="L18" s="48">
        <f t="shared" si="1"/>
        <v>23907.3</v>
      </c>
      <c r="M18" s="49">
        <f>L18-$C$6</f>
        <v>14291.5</v>
      </c>
    </row>
    <row r="19" spans="1:13" ht="15">
      <c r="A19" s="25">
        <v>11</v>
      </c>
      <c r="B19" s="39" t="s">
        <v>68</v>
      </c>
      <c r="C19" s="40" t="s">
        <v>69</v>
      </c>
      <c r="D19" s="41" t="s">
        <v>233</v>
      </c>
      <c r="E19" s="51">
        <v>300000</v>
      </c>
      <c r="F19" s="43" t="s">
        <v>189</v>
      </c>
      <c r="G19" s="44" t="s">
        <v>19</v>
      </c>
      <c r="H19" s="45"/>
      <c r="I19" s="46">
        <v>9494.8</v>
      </c>
      <c r="J19" s="47">
        <v>101318</v>
      </c>
      <c r="K19" s="131" t="s">
        <v>222</v>
      </c>
      <c r="L19" s="48">
        <f t="shared" si="1"/>
        <v>208176.8</v>
      </c>
      <c r="M19" s="49">
        <f>L19-J19</f>
        <v>106858.79999999999</v>
      </c>
    </row>
    <row r="20" spans="1:13" ht="15">
      <c r="A20" s="25">
        <v>12</v>
      </c>
      <c r="B20" s="39" t="s">
        <v>67</v>
      </c>
      <c r="C20" s="40" t="s">
        <v>237</v>
      </c>
      <c r="D20" s="41" t="s">
        <v>238</v>
      </c>
      <c r="E20" s="51">
        <v>17500</v>
      </c>
      <c r="F20" s="43" t="s">
        <v>18</v>
      </c>
      <c r="G20" s="44" t="s">
        <v>19</v>
      </c>
      <c r="H20" s="45"/>
      <c r="I20" s="46">
        <v>9494.8</v>
      </c>
      <c r="J20" s="47">
        <v>3691.7</v>
      </c>
      <c r="K20" s="47">
        <v>587.6</v>
      </c>
      <c r="L20" s="48">
        <f t="shared" si="1"/>
        <v>23303.1</v>
      </c>
      <c r="M20" s="49">
        <f>L20-$C$6</f>
        <v>13687.3</v>
      </c>
    </row>
    <row r="21" spans="1:13" ht="15">
      <c r="A21" s="25">
        <v>13</v>
      </c>
      <c r="B21" s="39" t="s">
        <v>67</v>
      </c>
      <c r="C21" s="40" t="s">
        <v>237</v>
      </c>
      <c r="D21" s="41" t="s">
        <v>239</v>
      </c>
      <c r="E21" s="51">
        <v>17500</v>
      </c>
      <c r="F21" s="43" t="s">
        <v>18</v>
      </c>
      <c r="G21" s="44" t="s">
        <v>19</v>
      </c>
      <c r="H21" s="45"/>
      <c r="I21" s="46">
        <v>9494.8</v>
      </c>
      <c r="J21" s="47">
        <v>4634.5</v>
      </c>
      <c r="K21" s="47">
        <v>587.6</v>
      </c>
      <c r="L21" s="48">
        <f t="shared" si="1"/>
        <v>22360.3</v>
      </c>
      <c r="M21" s="49">
        <f>L21-$C$6</f>
        <v>12744.5</v>
      </c>
    </row>
    <row r="22" spans="1:14" ht="15">
      <c r="A22" s="25">
        <v>14</v>
      </c>
      <c r="B22" s="39" t="s">
        <v>51</v>
      </c>
      <c r="C22" s="40" t="s">
        <v>279</v>
      </c>
      <c r="D22" s="41" t="s">
        <v>280</v>
      </c>
      <c r="E22" s="42">
        <v>2400</v>
      </c>
      <c r="F22" s="43" t="s">
        <v>18</v>
      </c>
      <c r="G22" s="44" t="s">
        <v>19</v>
      </c>
      <c r="H22" s="143">
        <v>42276</v>
      </c>
      <c r="I22" s="46">
        <v>9494.8</v>
      </c>
      <c r="J22" s="47">
        <v>1466</v>
      </c>
      <c r="K22" s="47">
        <v>587.6</v>
      </c>
      <c r="L22" s="48">
        <f t="shared" si="1"/>
        <v>10428.8</v>
      </c>
      <c r="M22" s="49">
        <f t="shared" si="0"/>
        <v>813</v>
      </c>
      <c r="N22" s="145" t="s">
        <v>235</v>
      </c>
    </row>
    <row r="23" spans="1:14" ht="15">
      <c r="A23" s="25">
        <v>15</v>
      </c>
      <c r="B23" s="39" t="s">
        <v>51</v>
      </c>
      <c r="C23" s="40" t="s">
        <v>279</v>
      </c>
      <c r="D23" s="41" t="s">
        <v>294</v>
      </c>
      <c r="E23" s="42">
        <v>2400</v>
      </c>
      <c r="F23" s="43" t="s">
        <v>18</v>
      </c>
      <c r="G23" s="44" t="s">
        <v>19</v>
      </c>
      <c r="H23" s="143">
        <v>42276</v>
      </c>
      <c r="I23" s="46">
        <v>9494.8</v>
      </c>
      <c r="J23" s="47">
        <v>1466</v>
      </c>
      <c r="K23" s="47">
        <v>587.6</v>
      </c>
      <c r="L23" s="48">
        <f aca="true" t="shared" si="2" ref="L23:L36">I23+E23-J23</f>
        <v>10428.8</v>
      </c>
      <c r="M23" s="49">
        <f t="shared" si="0"/>
        <v>813</v>
      </c>
      <c r="N23" s="145" t="s">
        <v>235</v>
      </c>
    </row>
    <row r="24" spans="1:13" ht="15">
      <c r="A24" s="25">
        <v>16</v>
      </c>
      <c r="B24" s="39" t="s">
        <v>52</v>
      </c>
      <c r="C24" s="40" t="s">
        <v>242</v>
      </c>
      <c r="D24" s="60" t="s">
        <v>243</v>
      </c>
      <c r="E24" s="42">
        <v>2400</v>
      </c>
      <c r="F24" s="43" t="s">
        <v>18</v>
      </c>
      <c r="G24" s="44" t="s">
        <v>19</v>
      </c>
      <c r="H24" s="45">
        <v>42276</v>
      </c>
      <c r="I24" s="46">
        <v>9494.8</v>
      </c>
      <c r="J24" s="47">
        <v>587.6</v>
      </c>
      <c r="K24" s="47"/>
      <c r="L24" s="48">
        <f t="shared" si="2"/>
        <v>11307.199999999999</v>
      </c>
      <c r="M24" s="49">
        <f t="shared" si="0"/>
        <v>1691.3999999999996</v>
      </c>
    </row>
    <row r="25" spans="1:13" ht="15">
      <c r="A25" s="25">
        <v>17</v>
      </c>
      <c r="B25" s="39" t="s">
        <v>52</v>
      </c>
      <c r="C25" s="40" t="s">
        <v>242</v>
      </c>
      <c r="D25" s="41" t="s">
        <v>244</v>
      </c>
      <c r="E25" s="42">
        <v>2400</v>
      </c>
      <c r="F25" s="43" t="s">
        <v>18</v>
      </c>
      <c r="G25" s="44" t="s">
        <v>19</v>
      </c>
      <c r="H25" s="45">
        <v>42276</v>
      </c>
      <c r="I25" s="46">
        <v>9494.8</v>
      </c>
      <c r="J25" s="47">
        <v>587.6</v>
      </c>
      <c r="K25" s="47"/>
      <c r="L25" s="48">
        <f t="shared" si="2"/>
        <v>11307.199999999999</v>
      </c>
      <c r="M25" s="49">
        <f t="shared" si="0"/>
        <v>1691.3999999999996</v>
      </c>
    </row>
    <row r="26" spans="1:13" ht="15">
      <c r="A26" s="25">
        <v>18</v>
      </c>
      <c r="B26" s="39" t="s">
        <v>53</v>
      </c>
      <c r="C26" s="40" t="s">
        <v>83</v>
      </c>
      <c r="D26" s="41" t="s">
        <v>245</v>
      </c>
      <c r="E26" s="42">
        <v>2400</v>
      </c>
      <c r="F26" s="43" t="s">
        <v>18</v>
      </c>
      <c r="G26" s="44" t="s">
        <v>19</v>
      </c>
      <c r="H26" s="45">
        <v>42276</v>
      </c>
      <c r="I26" s="46">
        <v>9494.8</v>
      </c>
      <c r="J26" s="47">
        <v>1466</v>
      </c>
      <c r="K26" s="47"/>
      <c r="L26" s="48">
        <f t="shared" si="2"/>
        <v>10428.8</v>
      </c>
      <c r="M26" s="49">
        <f t="shared" si="0"/>
        <v>813</v>
      </c>
    </row>
    <row r="27" spans="1:13" ht="15">
      <c r="A27" s="25">
        <v>19</v>
      </c>
      <c r="B27" s="39" t="s">
        <v>53</v>
      </c>
      <c r="C27" s="40" t="s">
        <v>83</v>
      </c>
      <c r="D27" s="41" t="s">
        <v>246</v>
      </c>
      <c r="E27" s="42">
        <v>2400</v>
      </c>
      <c r="F27" s="43" t="s">
        <v>18</v>
      </c>
      <c r="G27" s="44" t="s">
        <v>19</v>
      </c>
      <c r="H27" s="45">
        <v>42276</v>
      </c>
      <c r="I27" s="46">
        <v>9494.8</v>
      </c>
      <c r="J27" s="47">
        <v>1466</v>
      </c>
      <c r="K27" s="47"/>
      <c r="L27" s="48">
        <f t="shared" si="2"/>
        <v>10428.8</v>
      </c>
      <c r="M27" s="49">
        <f t="shared" si="0"/>
        <v>813</v>
      </c>
    </row>
    <row r="28" spans="1:13" ht="15">
      <c r="A28" s="25">
        <v>20</v>
      </c>
      <c r="B28" s="39" t="s">
        <v>248</v>
      </c>
      <c r="C28" s="40" t="s">
        <v>82</v>
      </c>
      <c r="D28" s="41" t="s">
        <v>247</v>
      </c>
      <c r="E28" s="42">
        <v>2400</v>
      </c>
      <c r="F28" s="43" t="s">
        <v>18</v>
      </c>
      <c r="G28" s="44" t="s">
        <v>19</v>
      </c>
      <c r="H28" s="45"/>
      <c r="I28" s="46">
        <v>9494.8</v>
      </c>
      <c r="J28" s="47">
        <v>587.6</v>
      </c>
      <c r="K28" s="47" t="s">
        <v>89</v>
      </c>
      <c r="L28" s="48">
        <f t="shared" si="2"/>
        <v>11307.199999999999</v>
      </c>
      <c r="M28" s="49">
        <f t="shared" si="0"/>
        <v>1691.3999999999996</v>
      </c>
    </row>
    <row r="29" spans="1:13" ht="15">
      <c r="A29" s="25">
        <v>21</v>
      </c>
      <c r="B29" s="39" t="s">
        <v>248</v>
      </c>
      <c r="C29" s="40" t="s">
        <v>82</v>
      </c>
      <c r="D29" s="41" t="s">
        <v>247</v>
      </c>
      <c r="E29" s="42">
        <v>2400</v>
      </c>
      <c r="F29" s="43" t="s">
        <v>18</v>
      </c>
      <c r="G29" s="44" t="s">
        <v>19</v>
      </c>
      <c r="H29" s="45"/>
      <c r="I29" s="46">
        <v>9494.8</v>
      </c>
      <c r="J29" s="47">
        <v>587.6</v>
      </c>
      <c r="K29" s="47" t="s">
        <v>89</v>
      </c>
      <c r="L29" s="48">
        <f t="shared" si="2"/>
        <v>11307.199999999999</v>
      </c>
      <c r="M29" s="49">
        <f t="shared" si="0"/>
        <v>1691.3999999999996</v>
      </c>
    </row>
    <row r="30" spans="1:15" ht="15">
      <c r="A30" s="25">
        <v>22</v>
      </c>
      <c r="B30" s="39" t="s">
        <v>249</v>
      </c>
      <c r="C30" s="40" t="s">
        <v>82</v>
      </c>
      <c r="D30" s="41" t="s">
        <v>250</v>
      </c>
      <c r="E30" s="42">
        <v>2400</v>
      </c>
      <c r="F30" s="43" t="s">
        <v>18</v>
      </c>
      <c r="G30" s="44" t="s">
        <v>19</v>
      </c>
      <c r="H30" s="45"/>
      <c r="I30" s="46">
        <v>9494.8</v>
      </c>
      <c r="J30" s="47">
        <v>587.6</v>
      </c>
      <c r="K30" s="47" t="s">
        <v>89</v>
      </c>
      <c r="L30" s="48">
        <f t="shared" si="2"/>
        <v>11307.199999999999</v>
      </c>
      <c r="M30" s="49">
        <f t="shared" si="0"/>
        <v>1691.3999999999996</v>
      </c>
      <c r="O30" s="1" t="s">
        <v>89</v>
      </c>
    </row>
    <row r="31" spans="1:13" ht="15">
      <c r="A31" s="25">
        <v>23</v>
      </c>
      <c r="B31" s="39" t="s">
        <v>249</v>
      </c>
      <c r="C31" s="40" t="s">
        <v>82</v>
      </c>
      <c r="D31" s="41" t="s">
        <v>251</v>
      </c>
      <c r="E31" s="42">
        <v>2400</v>
      </c>
      <c r="F31" s="43" t="s">
        <v>18</v>
      </c>
      <c r="G31" s="44" t="s">
        <v>19</v>
      </c>
      <c r="H31" s="45"/>
      <c r="I31" s="46">
        <v>9494.8</v>
      </c>
      <c r="J31" s="47">
        <v>587.6</v>
      </c>
      <c r="K31" s="47" t="s">
        <v>89</v>
      </c>
      <c r="L31" s="48">
        <f t="shared" si="2"/>
        <v>11307.199999999999</v>
      </c>
      <c r="M31" s="49">
        <f t="shared" si="0"/>
        <v>1691.3999999999996</v>
      </c>
    </row>
    <row r="32" spans="1:13" ht="15">
      <c r="A32" s="25">
        <v>24</v>
      </c>
      <c r="B32" s="39" t="s">
        <v>44</v>
      </c>
      <c r="C32" s="40" t="s">
        <v>88</v>
      </c>
      <c r="D32" s="41" t="s">
        <v>241</v>
      </c>
      <c r="E32" s="42">
        <v>3600</v>
      </c>
      <c r="F32" s="43" t="s">
        <v>18</v>
      </c>
      <c r="G32" s="44" t="s">
        <v>19</v>
      </c>
      <c r="H32" s="45"/>
      <c r="I32" s="46">
        <v>9494.8</v>
      </c>
      <c r="J32" s="47">
        <v>1466</v>
      </c>
      <c r="K32" s="47">
        <v>587.6</v>
      </c>
      <c r="L32" s="48">
        <f t="shared" si="2"/>
        <v>11628.8</v>
      </c>
      <c r="M32" s="49">
        <f t="shared" si="0"/>
        <v>2013</v>
      </c>
    </row>
    <row r="33" spans="1:13" ht="15">
      <c r="A33" s="25">
        <v>25</v>
      </c>
      <c r="B33" s="39" t="s">
        <v>44</v>
      </c>
      <c r="C33" s="40" t="s">
        <v>88</v>
      </c>
      <c r="D33" s="41" t="s">
        <v>240</v>
      </c>
      <c r="E33" s="42">
        <v>3600</v>
      </c>
      <c r="F33" s="43" t="s">
        <v>18</v>
      </c>
      <c r="G33" s="44" t="s">
        <v>19</v>
      </c>
      <c r="H33" s="45"/>
      <c r="I33" s="46">
        <v>9494.8</v>
      </c>
      <c r="J33" s="47">
        <v>1395.9</v>
      </c>
      <c r="K33" s="47">
        <v>299.2</v>
      </c>
      <c r="L33" s="48">
        <f t="shared" si="2"/>
        <v>11698.9</v>
      </c>
      <c r="M33" s="49">
        <f t="shared" si="0"/>
        <v>2083.1000000000004</v>
      </c>
    </row>
    <row r="34" spans="1:13" ht="15">
      <c r="A34" s="25">
        <v>26</v>
      </c>
      <c r="B34" s="39" t="s">
        <v>84</v>
      </c>
      <c r="C34" s="40" t="s">
        <v>87</v>
      </c>
      <c r="D34" s="41" t="s">
        <v>262</v>
      </c>
      <c r="E34" s="42">
        <v>1200</v>
      </c>
      <c r="F34" s="43" t="s">
        <v>18</v>
      </c>
      <c r="G34" s="44" t="s">
        <v>20</v>
      </c>
      <c r="H34" s="45"/>
      <c r="I34" s="46">
        <v>8840.1</v>
      </c>
      <c r="J34" s="47">
        <v>3597.8</v>
      </c>
      <c r="K34" s="47">
        <v>0</v>
      </c>
      <c r="L34" s="48">
        <f>I34+E34-K34</f>
        <v>10040.1</v>
      </c>
      <c r="M34" s="49">
        <f>L34-$C$6</f>
        <v>424.3000000000011</v>
      </c>
    </row>
    <row r="35" spans="1:13" ht="15">
      <c r="A35" s="25">
        <v>27</v>
      </c>
      <c r="B35" s="39" t="s">
        <v>21</v>
      </c>
      <c r="C35" s="40" t="s">
        <v>22</v>
      </c>
      <c r="D35" s="41" t="s">
        <v>260</v>
      </c>
      <c r="E35" s="42">
        <v>3600</v>
      </c>
      <c r="F35" s="43" t="s">
        <v>18</v>
      </c>
      <c r="G35" s="44" t="s">
        <v>19</v>
      </c>
      <c r="H35" s="45"/>
      <c r="I35" s="46">
        <v>8840.1</v>
      </c>
      <c r="J35" s="47">
        <v>2484.4</v>
      </c>
      <c r="K35" s="47"/>
      <c r="L35" s="48">
        <f t="shared" si="2"/>
        <v>9955.7</v>
      </c>
      <c r="M35" s="49">
        <f aca="true" t="shared" si="3" ref="M35:M73">L35-$C$6</f>
        <v>339.90000000000146</v>
      </c>
    </row>
    <row r="36" spans="1:13" ht="15">
      <c r="A36" s="25">
        <v>28</v>
      </c>
      <c r="B36" s="39" t="s">
        <v>21</v>
      </c>
      <c r="C36" s="40" t="s">
        <v>22</v>
      </c>
      <c r="D36" s="41" t="s">
        <v>261</v>
      </c>
      <c r="E36" s="42">
        <v>3600</v>
      </c>
      <c r="F36" s="43" t="s">
        <v>18</v>
      </c>
      <c r="G36" s="44" t="s">
        <v>19</v>
      </c>
      <c r="H36" s="45"/>
      <c r="I36" s="46">
        <v>8840.1</v>
      </c>
      <c r="J36" s="47">
        <v>0</v>
      </c>
      <c r="K36" s="47"/>
      <c r="L36" s="48">
        <f t="shared" si="2"/>
        <v>12440.1</v>
      </c>
      <c r="M36" s="49">
        <f t="shared" si="3"/>
        <v>2824.300000000001</v>
      </c>
    </row>
    <row r="37" spans="1:13" ht="15">
      <c r="A37" s="25">
        <v>29</v>
      </c>
      <c r="B37" s="39" t="s">
        <v>23</v>
      </c>
      <c r="C37" s="40" t="s">
        <v>24</v>
      </c>
      <c r="D37" s="41" t="s">
        <v>253</v>
      </c>
      <c r="E37" s="42">
        <v>1200</v>
      </c>
      <c r="F37" s="43" t="s">
        <v>18</v>
      </c>
      <c r="G37" s="44" t="s">
        <v>20</v>
      </c>
      <c r="H37" s="45"/>
      <c r="I37" s="46">
        <v>8840.1</v>
      </c>
      <c r="J37" s="47">
        <v>9327.1</v>
      </c>
      <c r="K37" s="47">
        <v>0</v>
      </c>
      <c r="L37" s="48">
        <f>I37+E37-K37</f>
        <v>10040.1</v>
      </c>
      <c r="M37" s="49">
        <f t="shared" si="3"/>
        <v>424.3000000000011</v>
      </c>
    </row>
    <row r="38" spans="1:13" ht="15">
      <c r="A38" s="25">
        <v>30</v>
      </c>
      <c r="B38" s="39" t="s">
        <v>25</v>
      </c>
      <c r="C38" s="40" t="s">
        <v>258</v>
      </c>
      <c r="D38" s="41" t="s">
        <v>259</v>
      </c>
      <c r="E38" s="42">
        <v>3600</v>
      </c>
      <c r="F38" s="43" t="s">
        <v>18</v>
      </c>
      <c r="G38" s="44" t="s">
        <v>19</v>
      </c>
      <c r="H38" s="45"/>
      <c r="I38" s="46">
        <v>8840.1</v>
      </c>
      <c r="J38" s="47">
        <v>0</v>
      </c>
      <c r="K38" s="47">
        <v>687.5</v>
      </c>
      <c r="L38" s="48">
        <f aca="true" t="shared" si="4" ref="L38:L44">I38+E38-J38</f>
        <v>12440.1</v>
      </c>
      <c r="M38" s="49">
        <f t="shared" si="3"/>
        <v>2824.300000000001</v>
      </c>
    </row>
    <row r="39" spans="1:13" ht="15">
      <c r="A39" s="25">
        <v>31</v>
      </c>
      <c r="B39" s="39" t="s">
        <v>190</v>
      </c>
      <c r="C39" s="40" t="s">
        <v>191</v>
      </c>
      <c r="D39" s="41" t="s">
        <v>254</v>
      </c>
      <c r="E39" s="42">
        <v>1200</v>
      </c>
      <c r="F39" s="43" t="s">
        <v>18</v>
      </c>
      <c r="G39" s="44" t="s">
        <v>19</v>
      </c>
      <c r="H39" s="45"/>
      <c r="I39" s="46">
        <v>8840.1</v>
      </c>
      <c r="J39" s="47">
        <v>0</v>
      </c>
      <c r="K39" s="47"/>
      <c r="L39" s="48">
        <f t="shared" si="4"/>
        <v>10040.1</v>
      </c>
      <c r="M39" s="49">
        <f t="shared" si="3"/>
        <v>424.3000000000011</v>
      </c>
    </row>
    <row r="40" spans="1:13" ht="15">
      <c r="A40" s="25">
        <v>32</v>
      </c>
      <c r="B40" s="39" t="s">
        <v>190</v>
      </c>
      <c r="C40" s="40" t="s">
        <v>191</v>
      </c>
      <c r="D40" s="41" t="s">
        <v>255</v>
      </c>
      <c r="E40" s="42">
        <v>1200</v>
      </c>
      <c r="F40" s="43" t="s">
        <v>18</v>
      </c>
      <c r="G40" s="44" t="s">
        <v>19</v>
      </c>
      <c r="H40" s="45"/>
      <c r="I40" s="46">
        <v>8840.1</v>
      </c>
      <c r="J40" s="47">
        <v>0</v>
      </c>
      <c r="K40" s="47"/>
      <c r="L40" s="48">
        <f t="shared" si="4"/>
        <v>10040.1</v>
      </c>
      <c r="M40" s="49">
        <f t="shared" si="3"/>
        <v>424.3000000000011</v>
      </c>
    </row>
    <row r="41" spans="1:13" ht="15">
      <c r="A41" s="25">
        <v>33</v>
      </c>
      <c r="B41" s="39" t="s">
        <v>190</v>
      </c>
      <c r="C41" s="40" t="s">
        <v>192</v>
      </c>
      <c r="D41" s="41" t="s">
        <v>256</v>
      </c>
      <c r="E41" s="42">
        <v>1200</v>
      </c>
      <c r="F41" s="43" t="s">
        <v>18</v>
      </c>
      <c r="G41" s="44" t="s">
        <v>19</v>
      </c>
      <c r="H41" s="45"/>
      <c r="I41" s="46">
        <v>8840.1</v>
      </c>
      <c r="J41" s="47">
        <v>0</v>
      </c>
      <c r="K41" s="47"/>
      <c r="L41" s="48">
        <f t="shared" si="4"/>
        <v>10040.1</v>
      </c>
      <c r="M41" s="49">
        <f t="shared" si="3"/>
        <v>424.3000000000011</v>
      </c>
    </row>
    <row r="42" spans="1:13" ht="15">
      <c r="A42" s="25">
        <v>34</v>
      </c>
      <c r="B42" s="39" t="s">
        <v>190</v>
      </c>
      <c r="C42" s="40" t="s">
        <v>192</v>
      </c>
      <c r="D42" s="41" t="s">
        <v>257</v>
      </c>
      <c r="E42" s="42">
        <v>1200</v>
      </c>
      <c r="F42" s="43" t="s">
        <v>18</v>
      </c>
      <c r="G42" s="44" t="s">
        <v>19</v>
      </c>
      <c r="H42" s="45"/>
      <c r="I42" s="46">
        <v>8840.1</v>
      </c>
      <c r="J42" s="47">
        <v>0</v>
      </c>
      <c r="K42" s="47"/>
      <c r="L42" s="48">
        <f t="shared" si="4"/>
        <v>10040.1</v>
      </c>
      <c r="M42" s="49">
        <f t="shared" si="3"/>
        <v>424.3000000000011</v>
      </c>
    </row>
    <row r="43" spans="1:13" ht="15">
      <c r="A43" s="25">
        <v>35</v>
      </c>
      <c r="B43" s="39" t="s">
        <v>26</v>
      </c>
      <c r="C43" s="40" t="s">
        <v>74</v>
      </c>
      <c r="D43" s="41" t="s">
        <v>252</v>
      </c>
      <c r="E43" s="42">
        <v>4800</v>
      </c>
      <c r="F43" s="43" t="s">
        <v>18</v>
      </c>
      <c r="G43" s="44" t="s">
        <v>19</v>
      </c>
      <c r="H43" s="45">
        <v>38515</v>
      </c>
      <c r="I43" s="46">
        <v>8152.35</v>
      </c>
      <c r="J43" s="47">
        <v>0</v>
      </c>
      <c r="K43" s="47"/>
      <c r="L43" s="48">
        <f t="shared" si="4"/>
        <v>12952.35</v>
      </c>
      <c r="M43" s="49">
        <f t="shared" si="3"/>
        <v>3336.550000000001</v>
      </c>
    </row>
    <row r="44" spans="1:13" ht="15">
      <c r="A44" s="25">
        <v>36</v>
      </c>
      <c r="B44" s="39" t="s">
        <v>26</v>
      </c>
      <c r="C44" s="40" t="s">
        <v>74</v>
      </c>
      <c r="D44" s="41" t="s">
        <v>263</v>
      </c>
      <c r="E44" s="42">
        <v>4800</v>
      </c>
      <c r="F44" s="43" t="s">
        <v>18</v>
      </c>
      <c r="G44" s="44" t="s">
        <v>19</v>
      </c>
      <c r="H44" s="45">
        <v>38515</v>
      </c>
      <c r="I44" s="46">
        <v>8152.35</v>
      </c>
      <c r="J44" s="47">
        <v>0</v>
      </c>
      <c r="K44" s="47"/>
      <c r="L44" s="48">
        <f t="shared" si="4"/>
        <v>12952.35</v>
      </c>
      <c r="M44" s="49">
        <f t="shared" si="3"/>
        <v>3336.550000000001</v>
      </c>
    </row>
    <row r="45" spans="1:13" ht="15">
      <c r="A45" s="25">
        <v>37</v>
      </c>
      <c r="B45" s="39" t="s">
        <v>27</v>
      </c>
      <c r="C45" s="40" t="s">
        <v>103</v>
      </c>
      <c r="D45" s="41" t="s">
        <v>264</v>
      </c>
      <c r="E45" s="42">
        <v>1500</v>
      </c>
      <c r="F45" s="43" t="s">
        <v>18</v>
      </c>
      <c r="G45" s="44" t="s">
        <v>20</v>
      </c>
      <c r="H45" s="45"/>
      <c r="I45" s="46">
        <v>8581.4</v>
      </c>
      <c r="J45" s="47">
        <v>3263.1</v>
      </c>
      <c r="K45" s="47">
        <v>0</v>
      </c>
      <c r="L45" s="48">
        <f>I45+E45-K45</f>
        <v>10081.4</v>
      </c>
      <c r="M45" s="49">
        <f t="shared" si="3"/>
        <v>465.60000000000036</v>
      </c>
    </row>
    <row r="46" spans="1:13" ht="15">
      <c r="A46" s="25">
        <v>38</v>
      </c>
      <c r="B46" s="39" t="s">
        <v>28</v>
      </c>
      <c r="C46" s="40" t="s">
        <v>97</v>
      </c>
      <c r="D46" s="41" t="s">
        <v>265</v>
      </c>
      <c r="E46" s="42">
        <v>15000</v>
      </c>
      <c r="F46" s="43" t="s">
        <v>18</v>
      </c>
      <c r="G46" s="44" t="s">
        <v>19</v>
      </c>
      <c r="H46" s="45"/>
      <c r="I46" s="46">
        <v>8581.4</v>
      </c>
      <c r="J46" s="47">
        <v>5157.2</v>
      </c>
      <c r="K46" s="47"/>
      <c r="L46" s="48">
        <f>I46+E46-J46</f>
        <v>18424.2</v>
      </c>
      <c r="M46" s="49">
        <f t="shared" si="3"/>
        <v>8808.400000000001</v>
      </c>
    </row>
    <row r="47" spans="1:13" ht="15">
      <c r="A47" s="25">
        <v>39</v>
      </c>
      <c r="B47" s="39" t="s">
        <v>28</v>
      </c>
      <c r="C47" s="40" t="s">
        <v>97</v>
      </c>
      <c r="D47" s="41" t="s">
        <v>265</v>
      </c>
      <c r="E47" s="42">
        <v>265000</v>
      </c>
      <c r="F47" s="43" t="s">
        <v>189</v>
      </c>
      <c r="G47" s="44" t="s">
        <v>19</v>
      </c>
      <c r="H47" s="45"/>
      <c r="I47" s="46">
        <v>265000</v>
      </c>
      <c r="J47" s="47">
        <v>120762</v>
      </c>
      <c r="K47" s="131" t="s">
        <v>222</v>
      </c>
      <c r="L47" s="48">
        <f>I47+E47-J47</f>
        <v>409238</v>
      </c>
      <c r="M47" s="49">
        <f>L47-J47</f>
        <v>288476</v>
      </c>
    </row>
    <row r="48" spans="1:13" ht="15">
      <c r="A48" s="25">
        <v>40</v>
      </c>
      <c r="B48" s="39" t="s">
        <v>58</v>
      </c>
      <c r="C48" s="40" t="s">
        <v>59</v>
      </c>
      <c r="D48" s="41" t="s">
        <v>266</v>
      </c>
      <c r="E48" s="42">
        <v>1500</v>
      </c>
      <c r="F48" s="43" t="s">
        <v>18</v>
      </c>
      <c r="G48" s="44" t="s">
        <v>20</v>
      </c>
      <c r="H48" s="45"/>
      <c r="I48" s="46">
        <v>8581.4</v>
      </c>
      <c r="J48" s="47">
        <v>0</v>
      </c>
      <c r="K48" s="47">
        <v>0</v>
      </c>
      <c r="L48" s="48">
        <f>I48+E48-K48</f>
        <v>10081.4</v>
      </c>
      <c r="M48" s="49">
        <f t="shared" si="3"/>
        <v>465.60000000000036</v>
      </c>
    </row>
    <row r="49" spans="1:13" ht="15">
      <c r="A49" s="25">
        <v>41</v>
      </c>
      <c r="B49" s="39" t="s">
        <v>63</v>
      </c>
      <c r="C49" s="40" t="s">
        <v>64</v>
      </c>
      <c r="D49" s="41"/>
      <c r="E49" s="42">
        <v>600</v>
      </c>
      <c r="F49" s="43" t="s">
        <v>18</v>
      </c>
      <c r="G49" s="44" t="s">
        <v>19</v>
      </c>
      <c r="H49" s="45"/>
      <c r="I49" s="46">
        <v>9093.3</v>
      </c>
      <c r="J49" s="47">
        <v>0</v>
      </c>
      <c r="K49" s="47"/>
      <c r="L49" s="48">
        <f>I49+E49-J49</f>
        <v>9693.3</v>
      </c>
      <c r="M49" s="49">
        <f t="shared" si="3"/>
        <v>77.5</v>
      </c>
    </row>
    <row r="50" spans="1:13" ht="15">
      <c r="A50" s="25">
        <v>42</v>
      </c>
      <c r="B50" s="39" t="s">
        <v>29</v>
      </c>
      <c r="C50" s="40" t="s">
        <v>267</v>
      </c>
      <c r="D50" s="41" t="s">
        <v>268</v>
      </c>
      <c r="E50" s="42">
        <v>1500</v>
      </c>
      <c r="F50" s="43" t="s">
        <v>18</v>
      </c>
      <c r="G50" s="44" t="s">
        <v>20</v>
      </c>
      <c r="H50" s="45"/>
      <c r="I50" s="46">
        <v>9213.5</v>
      </c>
      <c r="J50" s="47">
        <v>1411.3</v>
      </c>
      <c r="K50" s="47">
        <v>12.5</v>
      </c>
      <c r="L50" s="48">
        <f>I50+E50-K50</f>
        <v>10701</v>
      </c>
      <c r="M50" s="49">
        <f t="shared" si="3"/>
        <v>1085.2000000000007</v>
      </c>
    </row>
    <row r="51" spans="1:13" ht="15">
      <c r="A51" s="25">
        <v>43</v>
      </c>
      <c r="B51" s="39" t="s">
        <v>30</v>
      </c>
      <c r="C51" s="40" t="s">
        <v>56</v>
      </c>
      <c r="D51" s="41" t="s">
        <v>99</v>
      </c>
      <c r="E51" s="42">
        <v>1500</v>
      </c>
      <c r="F51" s="43" t="s">
        <v>18</v>
      </c>
      <c r="G51" s="44" t="s">
        <v>20</v>
      </c>
      <c r="H51" s="45"/>
      <c r="I51" s="46">
        <v>9213.5</v>
      </c>
      <c r="J51" s="47">
        <v>1411.34</v>
      </c>
      <c r="K51" s="47">
        <v>12.54</v>
      </c>
      <c r="L51" s="48">
        <f>I51+E51-K51</f>
        <v>10700.96</v>
      </c>
      <c r="M51" s="49">
        <f t="shared" si="3"/>
        <v>1085.1599999999999</v>
      </c>
    </row>
    <row r="52" spans="1:15" ht="15">
      <c r="A52" s="25">
        <v>44</v>
      </c>
      <c r="B52" s="39" t="s">
        <v>77</v>
      </c>
      <c r="C52" s="50" t="s">
        <v>72</v>
      </c>
      <c r="D52" s="41" t="s">
        <v>93</v>
      </c>
      <c r="E52" s="42">
        <v>600</v>
      </c>
      <c r="F52" s="43" t="s">
        <v>18</v>
      </c>
      <c r="G52" s="44" t="s">
        <v>19</v>
      </c>
      <c r="H52" s="45"/>
      <c r="I52" s="46">
        <v>15547.4</v>
      </c>
      <c r="J52" s="47" t="s">
        <v>100</v>
      </c>
      <c r="K52" s="47">
        <v>0</v>
      </c>
      <c r="L52" s="48">
        <f>E52+I52</f>
        <v>16147.4</v>
      </c>
      <c r="M52" s="49">
        <f t="shared" si="3"/>
        <v>6531.6</v>
      </c>
      <c r="O52" s="1" t="s">
        <v>92</v>
      </c>
    </row>
    <row r="53" spans="1:13" ht="15">
      <c r="A53" s="25">
        <v>45</v>
      </c>
      <c r="B53" s="39" t="s">
        <v>195</v>
      </c>
      <c r="C53" s="50" t="s">
        <v>193</v>
      </c>
      <c r="D53" s="41" t="s">
        <v>194</v>
      </c>
      <c r="E53" s="42"/>
      <c r="F53" s="43"/>
      <c r="G53" s="44"/>
      <c r="H53" s="45"/>
      <c r="I53" s="46"/>
      <c r="J53" s="47"/>
      <c r="K53" s="47"/>
      <c r="L53" s="48"/>
      <c r="M53" s="49"/>
    </row>
    <row r="54" spans="1:13" ht="15">
      <c r="A54" s="25">
        <v>46</v>
      </c>
      <c r="B54" s="39" t="s">
        <v>78</v>
      </c>
      <c r="C54" s="50" t="s">
        <v>72</v>
      </c>
      <c r="D54" s="41" t="s">
        <v>94</v>
      </c>
      <c r="E54" s="42">
        <v>600</v>
      </c>
      <c r="F54" s="43" t="s">
        <v>18</v>
      </c>
      <c r="G54" s="44" t="s">
        <v>19</v>
      </c>
      <c r="H54" s="45"/>
      <c r="I54" s="46">
        <v>15547.4</v>
      </c>
      <c r="J54" s="47" t="s">
        <v>100</v>
      </c>
      <c r="K54" s="47">
        <v>0</v>
      </c>
      <c r="L54" s="48">
        <f>E54+I54</f>
        <v>16147.4</v>
      </c>
      <c r="M54" s="49">
        <f t="shared" si="3"/>
        <v>6531.6</v>
      </c>
    </row>
    <row r="55" spans="1:13" ht="15">
      <c r="A55" s="25">
        <v>47</v>
      </c>
      <c r="B55" s="39" t="s">
        <v>195</v>
      </c>
      <c r="C55" s="50" t="s">
        <v>193</v>
      </c>
      <c r="D55" s="41" t="s">
        <v>196</v>
      </c>
      <c r="E55" s="42"/>
      <c r="F55" s="43"/>
      <c r="G55" s="44"/>
      <c r="H55" s="45"/>
      <c r="I55" s="46"/>
      <c r="J55" s="47"/>
      <c r="K55" s="47"/>
      <c r="L55" s="48"/>
      <c r="M55" s="49"/>
    </row>
    <row r="56" spans="1:13" ht="15">
      <c r="A56" s="25">
        <v>48</v>
      </c>
      <c r="B56" s="39" t="s">
        <v>79</v>
      </c>
      <c r="C56" s="50" t="s">
        <v>72</v>
      </c>
      <c r="D56" s="41" t="s">
        <v>95</v>
      </c>
      <c r="E56" s="42">
        <v>600</v>
      </c>
      <c r="F56" s="43" t="s">
        <v>18</v>
      </c>
      <c r="G56" s="44" t="s">
        <v>19</v>
      </c>
      <c r="H56" s="45"/>
      <c r="I56" s="46">
        <v>15547.4</v>
      </c>
      <c r="J56" s="47" t="s">
        <v>100</v>
      </c>
      <c r="K56" s="47">
        <v>0</v>
      </c>
      <c r="L56" s="48">
        <f>E56+I56</f>
        <v>16147.4</v>
      </c>
      <c r="M56" s="49">
        <f t="shared" si="3"/>
        <v>6531.6</v>
      </c>
    </row>
    <row r="57" spans="1:13" ht="15">
      <c r="A57" s="25">
        <v>49</v>
      </c>
      <c r="B57" s="39" t="s">
        <v>195</v>
      </c>
      <c r="C57" s="50" t="s">
        <v>193</v>
      </c>
      <c r="D57" s="41" t="s">
        <v>197</v>
      </c>
      <c r="E57" s="42"/>
      <c r="F57" s="43"/>
      <c r="G57" s="44"/>
      <c r="H57" s="45"/>
      <c r="I57" s="46"/>
      <c r="J57" s="47"/>
      <c r="K57" s="47"/>
      <c r="L57" s="48"/>
      <c r="M57" s="49"/>
    </row>
    <row r="58" spans="1:13" ht="15">
      <c r="A58" s="25">
        <v>50</v>
      </c>
      <c r="B58" s="39" t="s">
        <v>80</v>
      </c>
      <c r="C58" s="50" t="s">
        <v>72</v>
      </c>
      <c r="D58" s="41" t="s">
        <v>96</v>
      </c>
      <c r="E58" s="42">
        <v>600</v>
      </c>
      <c r="F58" s="43" t="s">
        <v>18</v>
      </c>
      <c r="G58" s="44" t="s">
        <v>19</v>
      </c>
      <c r="H58" s="45"/>
      <c r="I58" s="46">
        <v>15547.4</v>
      </c>
      <c r="J58" s="47" t="s">
        <v>100</v>
      </c>
      <c r="K58" s="47">
        <v>0</v>
      </c>
      <c r="L58" s="48">
        <f>E58+I58</f>
        <v>16147.4</v>
      </c>
      <c r="M58" s="49">
        <f t="shared" si="3"/>
        <v>6531.6</v>
      </c>
    </row>
    <row r="59" spans="1:13" ht="15">
      <c r="A59" s="25">
        <v>51</v>
      </c>
      <c r="B59" s="39" t="s">
        <v>195</v>
      </c>
      <c r="C59" s="50" t="s">
        <v>193</v>
      </c>
      <c r="D59" s="41"/>
      <c r="E59" s="42"/>
      <c r="F59" s="43"/>
      <c r="G59" s="44"/>
      <c r="H59" s="45"/>
      <c r="I59" s="46"/>
      <c r="J59" s="47"/>
      <c r="K59" s="47"/>
      <c r="L59" s="48"/>
      <c r="M59" s="49"/>
    </row>
    <row r="60" spans="1:13" ht="15">
      <c r="A60" s="25">
        <v>52</v>
      </c>
      <c r="B60" s="39" t="s">
        <v>31</v>
      </c>
      <c r="C60" s="40" t="s">
        <v>54</v>
      </c>
      <c r="D60" s="41" t="s">
        <v>230</v>
      </c>
      <c r="E60" s="42">
        <v>3600</v>
      </c>
      <c r="F60" s="43" t="s">
        <v>18</v>
      </c>
      <c r="G60" s="44" t="s">
        <v>19</v>
      </c>
      <c r="H60" s="45"/>
      <c r="I60" s="46">
        <v>6323</v>
      </c>
      <c r="J60" s="47">
        <v>0</v>
      </c>
      <c r="K60" s="47"/>
      <c r="L60" s="48">
        <f>I60+E60-J60</f>
        <v>9923</v>
      </c>
      <c r="M60" s="49">
        <f t="shared" si="3"/>
        <v>307.2000000000007</v>
      </c>
    </row>
    <row r="61" spans="1:13" ht="15">
      <c r="A61" s="25">
        <v>53</v>
      </c>
      <c r="B61" s="39" t="s">
        <v>32</v>
      </c>
      <c r="C61" s="40" t="s">
        <v>55</v>
      </c>
      <c r="D61" s="41" t="s">
        <v>231</v>
      </c>
      <c r="E61" s="42">
        <v>3600</v>
      </c>
      <c r="F61" s="43" t="s">
        <v>18</v>
      </c>
      <c r="G61" s="44" t="s">
        <v>19</v>
      </c>
      <c r="H61" s="45"/>
      <c r="I61" s="46">
        <v>8782.4</v>
      </c>
      <c r="J61" s="47">
        <v>1183</v>
      </c>
      <c r="K61" s="47"/>
      <c r="L61" s="48">
        <f>I61+E61-J61</f>
        <v>11199.4</v>
      </c>
      <c r="M61" s="49">
        <f t="shared" si="3"/>
        <v>1583.6000000000004</v>
      </c>
    </row>
    <row r="62" spans="1:13" ht="15">
      <c r="A62" s="25">
        <v>54</v>
      </c>
      <c r="B62" s="39" t="s">
        <v>33</v>
      </c>
      <c r="C62" s="40" t="s">
        <v>101</v>
      </c>
      <c r="D62" s="41" t="s">
        <v>229</v>
      </c>
      <c r="E62" s="42">
        <v>4800</v>
      </c>
      <c r="F62" s="43" t="s">
        <v>18</v>
      </c>
      <c r="G62" s="44" t="s">
        <v>19</v>
      </c>
      <c r="H62" s="45"/>
      <c r="I62" s="46">
        <v>9402.4</v>
      </c>
      <c r="J62" s="47">
        <v>4073</v>
      </c>
      <c r="K62" s="47">
        <v>0</v>
      </c>
      <c r="L62" s="48">
        <f>I62+E62-J62</f>
        <v>10129.4</v>
      </c>
      <c r="M62" s="49">
        <f t="shared" si="3"/>
        <v>513.6000000000004</v>
      </c>
    </row>
    <row r="63" spans="1:14" ht="15">
      <c r="A63" s="25">
        <v>55</v>
      </c>
      <c r="B63" s="39" t="s">
        <v>34</v>
      </c>
      <c r="C63" s="40" t="s">
        <v>291</v>
      </c>
      <c r="D63" s="41" t="s">
        <v>292</v>
      </c>
      <c r="E63" s="42">
        <v>3000</v>
      </c>
      <c r="F63" s="43" t="s">
        <v>18</v>
      </c>
      <c r="G63" s="44" t="s">
        <v>20</v>
      </c>
      <c r="H63" s="45"/>
      <c r="I63" s="46">
        <v>9615.8</v>
      </c>
      <c r="J63" s="47">
        <v>4403.7</v>
      </c>
      <c r="K63" s="47">
        <v>611.7</v>
      </c>
      <c r="L63" s="48">
        <f>I63+E63-53</f>
        <v>12562.8</v>
      </c>
      <c r="M63" s="49">
        <f t="shared" si="3"/>
        <v>2947</v>
      </c>
      <c r="N63" s="145" t="s">
        <v>293</v>
      </c>
    </row>
    <row r="64" spans="1:13" ht="15">
      <c r="A64" s="25"/>
      <c r="B64" s="39" t="s">
        <v>35</v>
      </c>
      <c r="C64" s="40" t="s">
        <v>98</v>
      </c>
      <c r="D64" s="41" t="s">
        <v>269</v>
      </c>
      <c r="E64" s="51">
        <v>5000</v>
      </c>
      <c r="F64" s="43" t="s">
        <v>18</v>
      </c>
      <c r="G64" s="44" t="s">
        <v>20</v>
      </c>
      <c r="H64" s="45"/>
      <c r="I64" s="46">
        <v>6744.5</v>
      </c>
      <c r="J64" s="47" t="s">
        <v>100</v>
      </c>
      <c r="K64" s="47">
        <v>0</v>
      </c>
      <c r="L64" s="48">
        <f>I64+E64-53</f>
        <v>11691.5</v>
      </c>
      <c r="M64" s="49">
        <f t="shared" si="3"/>
        <v>2075.7000000000007</v>
      </c>
    </row>
    <row r="65" spans="1:13" ht="15">
      <c r="A65" s="25">
        <v>56</v>
      </c>
      <c r="B65" s="39" t="s">
        <v>36</v>
      </c>
      <c r="C65" s="40" t="s">
        <v>73</v>
      </c>
      <c r="D65" s="41" t="s">
        <v>232</v>
      </c>
      <c r="E65" s="42">
        <v>1200</v>
      </c>
      <c r="F65" s="43" t="s">
        <v>18</v>
      </c>
      <c r="G65" s="44" t="s">
        <v>20</v>
      </c>
      <c r="H65" s="45"/>
      <c r="I65" s="46">
        <v>9494.8</v>
      </c>
      <c r="J65" s="47" t="s">
        <v>100</v>
      </c>
      <c r="K65" s="47">
        <v>0</v>
      </c>
      <c r="L65" s="48">
        <f>I65+E65-K65</f>
        <v>10694.8</v>
      </c>
      <c r="M65" s="49">
        <f t="shared" si="3"/>
        <v>1079</v>
      </c>
    </row>
    <row r="66" spans="1:13" ht="15">
      <c r="A66" s="25">
        <v>57</v>
      </c>
      <c r="B66" s="39" t="s">
        <v>57</v>
      </c>
      <c r="C66" s="40" t="s">
        <v>270</v>
      </c>
      <c r="D66" s="52" t="s">
        <v>271</v>
      </c>
      <c r="E66" s="42">
        <v>1500</v>
      </c>
      <c r="F66" s="43" t="s">
        <v>18</v>
      </c>
      <c r="G66" s="44" t="s">
        <v>20</v>
      </c>
      <c r="H66" s="45"/>
      <c r="I66" s="46">
        <v>8939</v>
      </c>
      <c r="J66" s="47">
        <v>2522.8</v>
      </c>
      <c r="K66" s="47">
        <v>0</v>
      </c>
      <c r="L66" s="48">
        <f>I66+E66-K66</f>
        <v>10439</v>
      </c>
      <c r="M66" s="49">
        <f t="shared" si="3"/>
        <v>823.2000000000007</v>
      </c>
    </row>
    <row r="67" spans="1:13" ht="15">
      <c r="A67" s="25">
        <v>58</v>
      </c>
      <c r="B67" s="39" t="s">
        <v>37</v>
      </c>
      <c r="C67" s="40" t="s">
        <v>76</v>
      </c>
      <c r="D67" s="41" t="s">
        <v>272</v>
      </c>
      <c r="E67" s="42">
        <v>1500</v>
      </c>
      <c r="F67" s="43" t="s">
        <v>18</v>
      </c>
      <c r="G67" s="44" t="s">
        <v>19</v>
      </c>
      <c r="H67" s="45"/>
      <c r="I67" s="46">
        <v>8152.6</v>
      </c>
      <c r="J67" s="47">
        <v>0</v>
      </c>
      <c r="K67" s="47" t="s">
        <v>89</v>
      </c>
      <c r="L67" s="48">
        <f aca="true" t="shared" si="5" ref="L67:L73">I67+E67-J67</f>
        <v>9652.6</v>
      </c>
      <c r="M67" s="49">
        <f t="shared" si="3"/>
        <v>36.80000000000109</v>
      </c>
    </row>
    <row r="68" spans="1:13" ht="15">
      <c r="A68" s="25">
        <v>59</v>
      </c>
      <c r="B68" s="39" t="s">
        <v>38</v>
      </c>
      <c r="C68" s="40" t="s">
        <v>86</v>
      </c>
      <c r="D68" s="41" t="s">
        <v>273</v>
      </c>
      <c r="E68" s="42">
        <v>2500</v>
      </c>
      <c r="F68" s="43" t="s">
        <v>18</v>
      </c>
      <c r="G68" s="44" t="s">
        <v>19</v>
      </c>
      <c r="H68" s="45"/>
      <c r="I68" s="46">
        <v>8840.1</v>
      </c>
      <c r="J68" s="47">
        <v>743</v>
      </c>
      <c r="K68" s="53" t="s">
        <v>89</v>
      </c>
      <c r="L68" s="48">
        <f t="shared" si="5"/>
        <v>10597.1</v>
      </c>
      <c r="M68" s="49">
        <f t="shared" si="3"/>
        <v>981.3000000000011</v>
      </c>
    </row>
    <row r="69" spans="1:13" ht="15">
      <c r="A69" s="25">
        <v>60</v>
      </c>
      <c r="B69" s="39" t="s">
        <v>38</v>
      </c>
      <c r="C69" s="40" t="s">
        <v>86</v>
      </c>
      <c r="D69" s="41" t="s">
        <v>274</v>
      </c>
      <c r="E69" s="42">
        <v>2500</v>
      </c>
      <c r="F69" s="43" t="s">
        <v>18</v>
      </c>
      <c r="G69" s="44" t="s">
        <v>19</v>
      </c>
      <c r="H69" s="45"/>
      <c r="I69" s="46">
        <v>8840.1</v>
      </c>
      <c r="J69" s="47">
        <v>568</v>
      </c>
      <c r="K69" s="47" t="s">
        <v>89</v>
      </c>
      <c r="L69" s="48">
        <f t="shared" si="5"/>
        <v>10772.1</v>
      </c>
      <c r="M69" s="49">
        <f t="shared" si="3"/>
        <v>1156.300000000001</v>
      </c>
    </row>
    <row r="70" spans="1:13" ht="15">
      <c r="A70" s="25">
        <v>61</v>
      </c>
      <c r="B70" s="39" t="s">
        <v>39</v>
      </c>
      <c r="C70" s="40" t="s">
        <v>40</v>
      </c>
      <c r="D70" s="41" t="s">
        <v>275</v>
      </c>
      <c r="E70" s="42">
        <v>3000</v>
      </c>
      <c r="F70" s="43" t="s">
        <v>18</v>
      </c>
      <c r="G70" s="44" t="s">
        <v>19</v>
      </c>
      <c r="H70" s="45"/>
      <c r="I70" s="46">
        <v>9615.8</v>
      </c>
      <c r="J70" s="47">
        <v>891.4</v>
      </c>
      <c r="K70" s="47"/>
      <c r="L70" s="48">
        <f t="shared" si="5"/>
        <v>11724.4</v>
      </c>
      <c r="M70" s="49">
        <f t="shared" si="3"/>
        <v>2108.6000000000004</v>
      </c>
    </row>
    <row r="71" spans="1:13" ht="15">
      <c r="A71" s="25">
        <v>62</v>
      </c>
      <c r="B71" s="39" t="s">
        <v>41</v>
      </c>
      <c r="C71" s="40" t="s">
        <v>276</v>
      </c>
      <c r="D71" s="41" t="s">
        <v>277</v>
      </c>
      <c r="E71" s="42">
        <v>2400</v>
      </c>
      <c r="F71" s="43" t="s">
        <v>18</v>
      </c>
      <c r="G71" s="44" t="s">
        <v>19</v>
      </c>
      <c r="H71" s="45"/>
      <c r="I71" s="46">
        <v>8939</v>
      </c>
      <c r="J71" s="47">
        <v>0</v>
      </c>
      <c r="K71" s="47"/>
      <c r="L71" s="48">
        <f t="shared" si="5"/>
        <v>11339</v>
      </c>
      <c r="M71" s="49">
        <f t="shared" si="3"/>
        <v>1723.2000000000007</v>
      </c>
    </row>
    <row r="72" spans="1:13" ht="15">
      <c r="A72" s="25">
        <v>63</v>
      </c>
      <c r="B72" s="39" t="s">
        <v>41</v>
      </c>
      <c r="C72" s="40" t="s">
        <v>276</v>
      </c>
      <c r="D72" s="41" t="s">
        <v>278</v>
      </c>
      <c r="E72" s="42">
        <v>2400</v>
      </c>
      <c r="F72" s="43" t="s">
        <v>18</v>
      </c>
      <c r="G72" s="44" t="s">
        <v>19</v>
      </c>
      <c r="H72" s="45"/>
      <c r="I72" s="46">
        <v>8939</v>
      </c>
      <c r="J72" s="47">
        <v>0</v>
      </c>
      <c r="K72" s="47"/>
      <c r="L72" s="48">
        <f t="shared" si="5"/>
        <v>11339</v>
      </c>
      <c r="M72" s="49">
        <f t="shared" si="3"/>
        <v>1723.2000000000007</v>
      </c>
    </row>
    <row r="73" spans="1:13" ht="15">
      <c r="A73" s="25">
        <v>64</v>
      </c>
      <c r="B73" s="39" t="s">
        <v>90</v>
      </c>
      <c r="C73" s="40" t="s">
        <v>91</v>
      </c>
      <c r="D73" s="41" t="s">
        <v>284</v>
      </c>
      <c r="E73" s="42">
        <v>450</v>
      </c>
      <c r="F73" s="43" t="s">
        <v>18</v>
      </c>
      <c r="G73" s="44" t="s">
        <v>19</v>
      </c>
      <c r="H73" s="45">
        <v>41427</v>
      </c>
      <c r="I73" s="46">
        <v>9297.1</v>
      </c>
      <c r="J73" s="47">
        <v>0</v>
      </c>
      <c r="K73" s="47"/>
      <c r="L73" s="48">
        <f t="shared" si="5"/>
        <v>9747.1</v>
      </c>
      <c r="M73" s="49">
        <f t="shared" si="3"/>
        <v>131.3000000000011</v>
      </c>
    </row>
    <row r="74" spans="1:13" ht="15">
      <c r="A74" s="25">
        <v>65</v>
      </c>
      <c r="B74" s="54" t="s">
        <v>66</v>
      </c>
      <c r="C74" s="55" t="s">
        <v>289</v>
      </c>
      <c r="D74" s="55" t="s">
        <v>290</v>
      </c>
      <c r="E74" s="56" t="s">
        <v>65</v>
      </c>
      <c r="F74" s="46"/>
      <c r="G74" s="46"/>
      <c r="H74" s="46"/>
      <c r="I74" s="57"/>
      <c r="J74" s="58" t="s">
        <v>284</v>
      </c>
      <c r="K74" s="58"/>
      <c r="L74" s="46"/>
      <c r="M74" s="59"/>
    </row>
    <row r="75" spans="1:13" ht="15">
      <c r="A75" s="25">
        <v>66</v>
      </c>
      <c r="B75" s="35"/>
      <c r="C75" s="148"/>
      <c r="D75" s="149"/>
      <c r="E75" s="32"/>
      <c r="F75" s="30"/>
      <c r="G75" s="30"/>
      <c r="H75" s="30"/>
      <c r="I75" s="30"/>
      <c r="J75" s="33"/>
      <c r="K75" s="33"/>
      <c r="L75" s="30"/>
      <c r="M75" s="34"/>
    </row>
    <row r="76" spans="1:13" ht="15">
      <c r="A76" s="25">
        <v>67</v>
      </c>
      <c r="B76" s="36"/>
      <c r="C76" s="37"/>
      <c r="D76" s="37"/>
      <c r="E76" s="32"/>
      <c r="F76" s="30"/>
      <c r="G76" s="30"/>
      <c r="H76" s="30"/>
      <c r="I76" s="30"/>
      <c r="J76" s="33"/>
      <c r="K76" s="33"/>
      <c r="L76" s="30"/>
      <c r="M76" s="34"/>
    </row>
    <row r="77" spans="1:13" ht="15">
      <c r="A77" s="25">
        <v>68</v>
      </c>
      <c r="B77" s="132" t="s">
        <v>202</v>
      </c>
      <c r="C77" s="37" t="s">
        <v>204</v>
      </c>
      <c r="D77" s="128">
        <v>265000</v>
      </c>
      <c r="E77" s="32"/>
      <c r="F77" s="130"/>
      <c r="G77" s="30"/>
      <c r="H77" s="33"/>
      <c r="I77" s="130" t="s">
        <v>209</v>
      </c>
      <c r="J77" s="33" t="s">
        <v>212</v>
      </c>
      <c r="K77" s="30">
        <v>157</v>
      </c>
      <c r="L77" s="33"/>
      <c r="M77" s="33"/>
    </row>
    <row r="78" spans="1:13" ht="15">
      <c r="A78" s="25">
        <v>69</v>
      </c>
      <c r="B78" s="36"/>
      <c r="C78" s="37" t="s">
        <v>203</v>
      </c>
      <c r="D78" s="127">
        <f>J47</f>
        <v>120762</v>
      </c>
      <c r="E78" s="32"/>
      <c r="F78" s="130"/>
      <c r="G78" s="30"/>
      <c r="H78" s="33"/>
      <c r="I78" s="130" t="s">
        <v>210</v>
      </c>
      <c r="J78" s="33" t="s">
        <v>213</v>
      </c>
      <c r="K78" s="30">
        <v>6</v>
      </c>
      <c r="L78" s="33"/>
      <c r="M78" s="33"/>
    </row>
    <row r="79" spans="1:13" ht="15">
      <c r="A79" s="25">
        <v>70</v>
      </c>
      <c r="B79" s="129">
        <v>41121</v>
      </c>
      <c r="C79" s="37" t="s">
        <v>205</v>
      </c>
      <c r="D79" s="130">
        <f>M82</f>
        <v>8238</v>
      </c>
      <c r="E79" s="32"/>
      <c r="F79" s="130"/>
      <c r="G79" s="30"/>
      <c r="H79" s="33"/>
      <c r="I79" s="130" t="s">
        <v>211</v>
      </c>
      <c r="J79" s="33" t="s">
        <v>214</v>
      </c>
      <c r="K79" s="30">
        <f>SUM(K77*K78)</f>
        <v>942</v>
      </c>
      <c r="L79" s="33"/>
      <c r="M79" s="33"/>
    </row>
    <row r="80" spans="1:13" ht="15">
      <c r="A80" s="25">
        <v>71</v>
      </c>
      <c r="B80" s="36"/>
      <c r="C80" s="37" t="s">
        <v>206</v>
      </c>
      <c r="D80" s="127">
        <f>D78+D79</f>
        <v>129000</v>
      </c>
      <c r="E80" s="32"/>
      <c r="F80" s="130"/>
      <c r="G80" s="30"/>
      <c r="H80" s="33"/>
      <c r="I80" s="130" t="s">
        <v>215</v>
      </c>
      <c r="J80" s="33" t="s">
        <v>218</v>
      </c>
      <c r="K80" s="30">
        <v>608</v>
      </c>
      <c r="L80" s="33"/>
      <c r="M80" s="33"/>
    </row>
    <row r="81" spans="1:13" ht="15">
      <c r="A81" s="25">
        <v>72</v>
      </c>
      <c r="B81" s="36"/>
      <c r="C81" s="37" t="s">
        <v>207</v>
      </c>
      <c r="D81" s="127">
        <f>D77-D80</f>
        <v>136000</v>
      </c>
      <c r="E81" s="32"/>
      <c r="F81" s="130"/>
      <c r="G81" s="30"/>
      <c r="H81" s="33"/>
      <c r="I81" s="130" t="s">
        <v>216</v>
      </c>
      <c r="J81" s="33" t="s">
        <v>219</v>
      </c>
      <c r="K81" s="30">
        <v>12</v>
      </c>
      <c r="L81" s="33"/>
      <c r="M81" s="33"/>
    </row>
    <row r="82" spans="1:13" ht="15">
      <c r="A82" s="25">
        <v>73</v>
      </c>
      <c r="B82" s="36"/>
      <c r="C82" s="37"/>
      <c r="D82" s="37"/>
      <c r="E82" s="32"/>
      <c r="F82" s="130"/>
      <c r="G82" s="30"/>
      <c r="H82" s="33"/>
      <c r="I82" s="130" t="s">
        <v>217</v>
      </c>
      <c r="J82" s="33" t="s">
        <v>220</v>
      </c>
      <c r="K82" s="30">
        <f>SUM(K80*K81)</f>
        <v>7296</v>
      </c>
      <c r="L82" s="33" t="s">
        <v>221</v>
      </c>
      <c r="M82" s="33">
        <f>K82+K79</f>
        <v>8238</v>
      </c>
    </row>
    <row r="83" spans="1:13" ht="15">
      <c r="A83" s="25">
        <v>74</v>
      </c>
      <c r="B83" s="36"/>
      <c r="C83" s="37"/>
      <c r="D83" s="37"/>
      <c r="E83" s="32"/>
      <c r="F83" s="30"/>
      <c r="G83" s="30"/>
      <c r="H83" s="30"/>
      <c r="I83" s="30"/>
      <c r="J83" s="33"/>
      <c r="K83" s="33"/>
      <c r="L83" s="30"/>
      <c r="M83" s="34"/>
    </row>
    <row r="84" spans="1:13" ht="15">
      <c r="A84" s="25">
        <v>75</v>
      </c>
      <c r="B84" s="132" t="s">
        <v>208</v>
      </c>
      <c r="C84" s="37" t="s">
        <v>204</v>
      </c>
      <c r="D84" s="128">
        <v>300000</v>
      </c>
      <c r="E84" s="32"/>
      <c r="F84" s="30"/>
      <c r="G84" s="30"/>
      <c r="H84" s="30"/>
      <c r="I84" s="130" t="s">
        <v>209</v>
      </c>
      <c r="J84" s="33" t="s">
        <v>212</v>
      </c>
      <c r="K84" s="30">
        <v>157</v>
      </c>
      <c r="L84" s="30"/>
      <c r="M84" s="34"/>
    </row>
    <row r="85" spans="1:13" ht="15">
      <c r="A85" s="25">
        <v>76</v>
      </c>
      <c r="B85" s="36"/>
      <c r="C85" s="37" t="s">
        <v>203</v>
      </c>
      <c r="D85" s="127">
        <f>J19</f>
        <v>101318</v>
      </c>
      <c r="E85" s="32"/>
      <c r="F85" s="30"/>
      <c r="G85" s="30"/>
      <c r="H85" s="30"/>
      <c r="I85" s="130" t="s">
        <v>210</v>
      </c>
      <c r="J85" s="33" t="s">
        <v>213</v>
      </c>
      <c r="K85" s="30">
        <v>1.5</v>
      </c>
      <c r="L85" s="30"/>
      <c r="M85" s="34"/>
    </row>
    <row r="86" spans="1:13" ht="15">
      <c r="A86" s="25">
        <v>77</v>
      </c>
      <c r="B86" s="129">
        <v>41121</v>
      </c>
      <c r="C86" s="37" t="s">
        <v>205</v>
      </c>
      <c r="D86" s="130">
        <f>M89</f>
        <v>2059.5</v>
      </c>
      <c r="E86" s="32"/>
      <c r="F86" s="30"/>
      <c r="G86" s="30"/>
      <c r="H86" s="30"/>
      <c r="I86" s="130" t="s">
        <v>211</v>
      </c>
      <c r="J86" s="33" t="s">
        <v>214</v>
      </c>
      <c r="K86" s="30">
        <f>SUM(K84*K85)</f>
        <v>235.5</v>
      </c>
      <c r="L86" s="30"/>
      <c r="M86" s="34"/>
    </row>
    <row r="87" spans="1:13" ht="15">
      <c r="A87" s="25">
        <v>78</v>
      </c>
      <c r="B87" s="36"/>
      <c r="C87" s="37" t="s">
        <v>206</v>
      </c>
      <c r="D87" s="127">
        <f>D85+D86</f>
        <v>103377.5</v>
      </c>
      <c r="E87" s="32"/>
      <c r="F87" s="30"/>
      <c r="G87" s="30" t="s">
        <v>89</v>
      </c>
      <c r="H87" s="30"/>
      <c r="I87" s="130" t="s">
        <v>215</v>
      </c>
      <c r="J87" s="33" t="s">
        <v>218</v>
      </c>
      <c r="K87" s="30">
        <v>608</v>
      </c>
      <c r="L87" s="30"/>
      <c r="M87" s="34"/>
    </row>
    <row r="88" spans="1:13" ht="15">
      <c r="A88" s="25">
        <v>79</v>
      </c>
      <c r="B88" s="36"/>
      <c r="C88" s="37" t="s">
        <v>207</v>
      </c>
      <c r="D88" s="127">
        <f>D84-D87</f>
        <v>196622.5</v>
      </c>
      <c r="E88" s="32"/>
      <c r="F88" s="30"/>
      <c r="G88" s="30"/>
      <c r="H88" s="30"/>
      <c r="I88" s="130" t="s">
        <v>216</v>
      </c>
      <c r="J88" s="33" t="s">
        <v>219</v>
      </c>
      <c r="K88" s="30">
        <v>3</v>
      </c>
      <c r="L88" s="30"/>
      <c r="M88" s="34"/>
    </row>
    <row r="89" spans="1:13" ht="15">
      <c r="A89" s="25">
        <v>80</v>
      </c>
      <c r="B89" s="36"/>
      <c r="C89" s="37"/>
      <c r="D89" s="37"/>
      <c r="E89" s="32"/>
      <c r="F89" s="30"/>
      <c r="G89" s="30"/>
      <c r="H89" s="30"/>
      <c r="I89" s="130" t="s">
        <v>217</v>
      </c>
      <c r="J89" s="33" t="s">
        <v>220</v>
      </c>
      <c r="K89" s="30">
        <f>SUM(K87*K88)</f>
        <v>1824</v>
      </c>
      <c r="L89" s="33" t="s">
        <v>221</v>
      </c>
      <c r="M89" s="33">
        <f>K89+K86</f>
        <v>2059.5</v>
      </c>
    </row>
    <row r="90" spans="1:13" ht="15">
      <c r="A90" s="25">
        <v>81</v>
      </c>
      <c r="B90" s="36"/>
      <c r="C90" s="37"/>
      <c r="D90" s="37"/>
      <c r="E90" s="32"/>
      <c r="F90" s="30"/>
      <c r="G90" s="30"/>
      <c r="H90" s="30"/>
      <c r="I90" s="30"/>
      <c r="J90" s="33"/>
      <c r="K90" s="33"/>
      <c r="L90" s="30"/>
      <c r="M90" s="34"/>
    </row>
    <row r="91" spans="3:13" ht="15">
      <c r="C91" s="1"/>
      <c r="D91" s="1"/>
      <c r="J91" s="1"/>
      <c r="M91" s="1"/>
    </row>
    <row r="92" spans="3:13" ht="15">
      <c r="C92" s="1"/>
      <c r="D92" s="1"/>
      <c r="J92" s="1"/>
      <c r="M92" s="1"/>
    </row>
    <row r="93" spans="3:13" ht="15">
      <c r="C93" s="1"/>
      <c r="D93" s="1"/>
      <c r="J93" s="1"/>
      <c r="M93" s="1"/>
    </row>
    <row r="94" spans="3:13" ht="15">
      <c r="C94" s="1"/>
      <c r="D94" s="1"/>
      <c r="J94" s="1"/>
      <c r="M94" s="1"/>
    </row>
    <row r="95" spans="2:13" ht="15">
      <c r="B95" s="133"/>
      <c r="C95" s="1"/>
      <c r="D95" s="1"/>
      <c r="H95" s="147"/>
      <c r="I95" s="147"/>
      <c r="J95" s="147"/>
      <c r="K95" s="147"/>
      <c r="M95" s="1"/>
    </row>
    <row r="96" spans="2:13" ht="15">
      <c r="B96" s="133"/>
      <c r="C96" s="146"/>
      <c r="D96" s="146"/>
      <c r="E96" s="7"/>
      <c r="F96" s="7"/>
      <c r="G96" s="7"/>
      <c r="H96" s="7"/>
      <c r="I96" s="7"/>
      <c r="J96" s="7"/>
      <c r="K96" s="7"/>
      <c r="L96" s="7"/>
      <c r="M96" s="7"/>
    </row>
    <row r="97" spans="2:13" ht="15">
      <c r="B97" s="5"/>
      <c r="C97" s="146"/>
      <c r="D97" s="146"/>
      <c r="E97" s="5"/>
      <c r="F97" s="5"/>
      <c r="G97" s="5"/>
      <c r="H97" s="134"/>
      <c r="I97" s="5"/>
      <c r="J97" s="5"/>
      <c r="K97" s="5"/>
      <c r="L97" s="135"/>
      <c r="M97" s="5"/>
    </row>
    <row r="98" spans="2:13" ht="15"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</row>
    <row r="99" spans="2:13" ht="15">
      <c r="B99" s="136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</row>
    <row r="100" spans="2:13" ht="15"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</row>
    <row r="101" spans="2:13" ht="15"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</row>
    <row r="102" spans="2:13" ht="15">
      <c r="B102" s="5"/>
      <c r="C102" s="5"/>
      <c r="D102" s="5"/>
      <c r="E102" s="5"/>
      <c r="F102" s="5"/>
      <c r="G102" s="5"/>
      <c r="H102" s="137"/>
      <c r="I102" s="5"/>
      <c r="J102" s="5"/>
      <c r="K102" s="5"/>
      <c r="L102" s="5"/>
      <c r="M102" s="5"/>
    </row>
    <row r="103" spans="2:13" ht="15">
      <c r="B103" s="5"/>
      <c r="C103" s="5"/>
      <c r="D103" s="5"/>
      <c r="E103" s="5"/>
      <c r="F103" s="5"/>
      <c r="G103" s="5"/>
      <c r="H103" s="137"/>
      <c r="I103" s="5"/>
      <c r="J103" s="5"/>
      <c r="K103" s="5"/>
      <c r="L103" s="5"/>
      <c r="M103" s="5"/>
    </row>
    <row r="104" spans="2:13" ht="15">
      <c r="B104" s="5"/>
      <c r="C104" s="5"/>
      <c r="D104" s="5"/>
      <c r="E104" s="5"/>
      <c r="F104" s="5"/>
      <c r="G104" s="5"/>
      <c r="H104" s="138"/>
      <c r="I104" s="5"/>
      <c r="J104" s="5"/>
      <c r="K104" s="5"/>
      <c r="L104" s="5"/>
      <c r="M104" s="5"/>
    </row>
    <row r="105" spans="2:13" ht="15">
      <c r="B105" s="5"/>
      <c r="C105" s="5"/>
      <c r="D105" s="5"/>
      <c r="E105" s="5"/>
      <c r="F105" s="5"/>
      <c r="G105" s="5"/>
      <c r="H105" s="137"/>
      <c r="I105" s="5"/>
      <c r="J105" s="5"/>
      <c r="K105" s="5"/>
      <c r="L105" s="5"/>
      <c r="M105" s="5"/>
    </row>
    <row r="106" spans="2:13" ht="15">
      <c r="B106" s="5"/>
      <c r="C106" s="5"/>
      <c r="D106" s="5"/>
      <c r="E106" s="5"/>
      <c r="F106" s="5"/>
      <c r="G106" s="5"/>
      <c r="H106" s="137"/>
      <c r="I106" s="5"/>
      <c r="J106" s="5"/>
      <c r="K106" s="5"/>
      <c r="L106" s="5"/>
      <c r="M106" s="5"/>
    </row>
    <row r="107" spans="2:13" ht="15">
      <c r="B107" s="5"/>
      <c r="C107" s="5"/>
      <c r="D107" s="5"/>
      <c r="E107" s="5"/>
      <c r="F107" s="5"/>
      <c r="G107" s="5"/>
      <c r="H107" s="137"/>
      <c r="I107" s="5"/>
      <c r="J107" s="5"/>
      <c r="K107" s="5"/>
      <c r="L107" s="5"/>
      <c r="M107" s="5"/>
    </row>
    <row r="108" spans="2:13" ht="15">
      <c r="B108" s="5"/>
      <c r="C108" s="5"/>
      <c r="D108" s="5"/>
      <c r="E108" s="5"/>
      <c r="F108" s="5"/>
      <c r="G108" s="5"/>
      <c r="H108" s="138"/>
      <c r="I108" s="5"/>
      <c r="J108" s="5"/>
      <c r="K108" s="5"/>
      <c r="L108" s="135"/>
      <c r="M108" s="5"/>
    </row>
    <row r="109" spans="2:13" ht="15">
      <c r="B109" s="5"/>
      <c r="C109" s="5"/>
      <c r="D109" s="5"/>
      <c r="E109" s="5"/>
      <c r="F109" s="5"/>
      <c r="G109" s="5"/>
      <c r="H109" s="138"/>
      <c r="I109" s="5"/>
      <c r="J109" s="5"/>
      <c r="K109" s="5"/>
      <c r="L109" s="5"/>
      <c r="M109" s="5"/>
    </row>
    <row r="110" spans="2:13" ht="15">
      <c r="B110" s="5"/>
      <c r="C110" s="5"/>
      <c r="D110" s="5"/>
      <c r="E110" s="5"/>
      <c r="F110" s="5"/>
      <c r="G110" s="5"/>
      <c r="H110" s="137"/>
      <c r="I110" s="5"/>
      <c r="J110" s="5"/>
      <c r="K110" s="5"/>
      <c r="L110" s="5"/>
      <c r="M110" s="5"/>
    </row>
    <row r="111" spans="2:13" ht="15">
      <c r="B111" s="5"/>
      <c r="C111" s="5"/>
      <c r="D111" s="5"/>
      <c r="E111" s="5"/>
      <c r="F111" s="5"/>
      <c r="G111" s="5"/>
      <c r="H111" s="138"/>
      <c r="I111" s="5"/>
      <c r="J111" s="5"/>
      <c r="K111" s="5"/>
      <c r="L111" s="135"/>
      <c r="M111" s="5"/>
    </row>
    <row r="112" spans="2:13" ht="15">
      <c r="B112" s="5"/>
      <c r="C112" s="5"/>
      <c r="D112" s="5"/>
      <c r="E112" s="5"/>
      <c r="F112" s="5"/>
      <c r="G112" s="5"/>
      <c r="H112" s="137"/>
      <c r="I112" s="5"/>
      <c r="J112" s="5"/>
      <c r="K112" s="5"/>
      <c r="L112" s="5"/>
      <c r="M112" s="5"/>
    </row>
    <row r="113" spans="2:13" ht="15">
      <c r="B113" s="5"/>
      <c r="C113" s="5"/>
      <c r="D113" s="5"/>
      <c r="E113" s="5"/>
      <c r="F113" s="5"/>
      <c r="G113" s="5"/>
      <c r="H113" s="139"/>
      <c r="I113" s="5"/>
      <c r="J113" s="5"/>
      <c r="K113" s="5"/>
      <c r="L113" s="134"/>
      <c r="M113" s="5"/>
    </row>
    <row r="114" spans="2:13" ht="15">
      <c r="B114" s="137"/>
      <c r="C114" s="5"/>
      <c r="D114" s="140"/>
      <c r="E114" s="5"/>
      <c r="F114" s="5"/>
      <c r="G114" s="5"/>
      <c r="H114" s="138"/>
      <c r="I114" s="5"/>
      <c r="J114" s="5"/>
      <c r="K114" s="5"/>
      <c r="L114" s="135"/>
      <c r="M114" s="5"/>
    </row>
    <row r="115" spans="2:13" ht="15">
      <c r="B115" s="137"/>
      <c r="C115" s="5"/>
      <c r="D115" s="140"/>
      <c r="E115" s="5"/>
      <c r="F115" s="5"/>
      <c r="G115" s="5"/>
      <c r="H115" s="138"/>
      <c r="I115" s="5"/>
      <c r="J115" s="5"/>
      <c r="K115" s="5"/>
      <c r="L115" s="135"/>
      <c r="M115" s="5"/>
    </row>
    <row r="116" spans="2:13" ht="15"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</row>
    <row r="117" spans="2:13" ht="15"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</row>
    <row r="118" spans="2:13" ht="15"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</row>
    <row r="119" spans="2:13" ht="15">
      <c r="B119" s="5"/>
      <c r="C119" s="5"/>
      <c r="D119" s="5"/>
      <c r="E119" s="5"/>
      <c r="F119" s="5"/>
      <c r="G119" s="5"/>
      <c r="H119" s="134"/>
      <c r="I119" s="5"/>
      <c r="J119" s="5"/>
      <c r="K119" s="5"/>
      <c r="L119" s="135"/>
      <c r="M119" s="5"/>
    </row>
    <row r="120" spans="2:13" ht="15"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</row>
    <row r="121" spans="2:13" ht="15"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</row>
    <row r="122" spans="2:13" ht="15"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</row>
    <row r="123" spans="2:13" ht="15"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</row>
    <row r="124" spans="2:13" ht="15"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</row>
    <row r="125" spans="2:13" ht="15"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</row>
    <row r="126" spans="2:13" ht="15"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</row>
    <row r="127" spans="2:13" ht="15"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</row>
    <row r="128" spans="2:13" ht="15"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</row>
    <row r="129" spans="2:13" ht="15"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</row>
    <row r="130" spans="2:13" ht="15"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</row>
    <row r="131" spans="2:13" ht="15" customHeight="1"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</row>
    <row r="132" spans="2:13" ht="15" customHeight="1"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</row>
    <row r="133" spans="2:13" ht="15"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</row>
    <row r="134" spans="2:13" ht="15"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</row>
    <row r="135" spans="2:13" ht="15"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</row>
    <row r="136" spans="2:13" ht="15"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</row>
    <row r="137" spans="2:13" ht="15"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</row>
    <row r="138" spans="2:13" ht="15"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</row>
    <row r="139" spans="2:13" ht="15"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</row>
    <row r="140" spans="2:13" ht="15"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</row>
    <row r="141" spans="2:13" ht="15"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</row>
    <row r="142" spans="2:13" ht="15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</row>
    <row r="143" spans="2:13" ht="15"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</row>
    <row r="144" spans="2:13" ht="15"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</row>
    <row r="145" spans="3:13" ht="15">
      <c r="C145" s="1"/>
      <c r="D145" s="1"/>
      <c r="J145" s="1"/>
      <c r="K145" s="1" t="s">
        <v>89</v>
      </c>
      <c r="M145" s="1"/>
    </row>
    <row r="146" spans="3:13" ht="15">
      <c r="C146" s="1"/>
      <c r="D146" s="1"/>
      <c r="J146" s="1"/>
      <c r="M146" s="1"/>
    </row>
    <row r="147" spans="3:13" ht="15">
      <c r="C147" s="1"/>
      <c r="D147" s="1"/>
      <c r="J147" s="1"/>
      <c r="M147" s="1"/>
    </row>
    <row r="148" spans="3:13" ht="15">
      <c r="C148" s="1"/>
      <c r="D148" s="1"/>
      <c r="J148" s="1"/>
      <c r="M148" s="1"/>
    </row>
    <row r="149" spans="3:13" ht="15">
      <c r="C149" s="1"/>
      <c r="D149" s="1"/>
      <c r="J149" s="1"/>
      <c r="M149" s="1"/>
    </row>
    <row r="150" spans="3:13" ht="15">
      <c r="C150" s="1"/>
      <c r="D150" s="1"/>
      <c r="J150" s="1"/>
      <c r="M150" s="1"/>
    </row>
    <row r="151" spans="3:13" ht="15">
      <c r="C151" s="1"/>
      <c r="D151" s="1"/>
      <c r="J151" s="1"/>
      <c r="M151" s="1"/>
    </row>
  </sheetData>
  <sheetProtection/>
  <mergeCells count="10">
    <mergeCell ref="C97:D97"/>
    <mergeCell ref="C96:D96"/>
    <mergeCell ref="H95:K95"/>
    <mergeCell ref="C75:D75"/>
    <mergeCell ref="H7:K7"/>
    <mergeCell ref="B1:M1"/>
    <mergeCell ref="D3:F3"/>
    <mergeCell ref="I3:K3"/>
    <mergeCell ref="D5:F5"/>
    <mergeCell ref="D4:F4"/>
  </mergeCells>
  <printOptions gridLines="1" horizontalCentered="1"/>
  <pageMargins left="0" right="0" top="0.25" bottom="0.25" header="0.36" footer="0"/>
  <pageSetup horizontalDpi="300" verticalDpi="300" orientation="landscape" scale="80" r:id="rId1"/>
  <headerFooter alignWithMargins="0">
    <oddFooter>&amp;CPage &amp;P of &amp;N</oddFooter>
  </headerFooter>
  <rowBreaks count="1" manualBreakCount="1">
    <brk id="48" max="12" man="1"/>
  </rowBreaks>
  <ignoredErrors>
    <ignoredError sqref="L22 L34 L37 L48:L49 L45:L4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Q108"/>
  <sheetViews>
    <sheetView zoomScale="160" zoomScaleNormal="160" zoomScalePageLayoutView="0" workbookViewId="0" topLeftCell="B1">
      <pane ySplit="8" topLeftCell="A9" activePane="bottomLeft" state="frozen"/>
      <selection pane="topLeft" activeCell="A1" sqref="A1"/>
      <selection pane="bottomLeft" activeCell="G28" sqref="G28"/>
    </sheetView>
  </sheetViews>
  <sheetFormatPr defaultColWidth="8.7109375" defaultRowHeight="12.75"/>
  <cols>
    <col min="1" max="1" width="5.140625" style="64" customWidth="1"/>
    <col min="2" max="2" width="25.28125" style="64" customWidth="1"/>
    <col min="3" max="3" width="14.57421875" style="102" customWidth="1"/>
    <col min="4" max="4" width="10.421875" style="103" customWidth="1"/>
    <col min="5" max="5" width="9.421875" style="64" customWidth="1"/>
    <col min="6" max="6" width="7.00390625" style="64" customWidth="1"/>
    <col min="7" max="7" width="8.7109375" style="64" customWidth="1"/>
    <col min="8" max="8" width="6.7109375" style="64" customWidth="1"/>
    <col min="9" max="9" width="8.7109375" style="64" customWidth="1"/>
    <col min="10" max="10" width="8.7109375" style="104" customWidth="1"/>
    <col min="11" max="12" width="8.7109375" style="64" customWidth="1"/>
    <col min="13" max="13" width="12.7109375" style="105" customWidth="1"/>
    <col min="14" max="16384" width="8.7109375" style="64" customWidth="1"/>
  </cols>
  <sheetData>
    <row r="1" spans="1:13" ht="9.75">
      <c r="A1" s="63"/>
      <c r="B1" s="161" t="s">
        <v>106</v>
      </c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2"/>
    </row>
    <row r="2" spans="1:13" ht="12.75">
      <c r="A2" s="65"/>
      <c r="B2" s="66" t="s">
        <v>75</v>
      </c>
      <c r="C2" s="67" t="s">
        <v>281</v>
      </c>
      <c r="D2" s="68" t="s">
        <v>282</v>
      </c>
      <c r="E2" s="69" t="s">
        <v>89</v>
      </c>
      <c r="F2" s="69"/>
      <c r="G2" s="69"/>
      <c r="H2" s="69"/>
      <c r="I2" s="69" t="s">
        <v>89</v>
      </c>
      <c r="J2" s="70" t="s">
        <v>89</v>
      </c>
      <c r="K2" s="69"/>
      <c r="L2" s="71"/>
      <c r="M2" s="72"/>
    </row>
    <row r="3" spans="1:13" ht="9.75">
      <c r="A3" s="65"/>
      <c r="B3" s="73" t="s">
        <v>0</v>
      </c>
      <c r="C3" s="74">
        <f>Component!C3</f>
        <v>42968</v>
      </c>
      <c r="D3" s="152" t="s">
        <v>46</v>
      </c>
      <c r="E3" s="152"/>
      <c r="F3" s="152"/>
      <c r="G3" s="75">
        <f>Component!G3</f>
        <v>1105</v>
      </c>
      <c r="H3" s="71"/>
      <c r="I3" s="124" t="s">
        <v>107</v>
      </c>
      <c r="J3" s="125"/>
      <c r="K3" s="126"/>
      <c r="L3" s="76">
        <v>0</v>
      </c>
      <c r="M3" s="72"/>
    </row>
    <row r="4" spans="1:13" ht="9.75">
      <c r="A4" s="65"/>
      <c r="B4" s="73" t="s">
        <v>48</v>
      </c>
      <c r="C4" s="77" t="s">
        <v>61</v>
      </c>
      <c r="D4" s="154" t="s">
        <v>107</v>
      </c>
      <c r="E4" s="155"/>
      <c r="F4" s="156"/>
      <c r="G4" s="78"/>
      <c r="H4" s="71"/>
      <c r="I4" s="124" t="s">
        <v>107</v>
      </c>
      <c r="J4" s="125"/>
      <c r="K4" s="126"/>
      <c r="L4" s="71"/>
      <c r="M4" s="72"/>
    </row>
    <row r="5" spans="1:13" ht="9.75">
      <c r="A5" s="65"/>
      <c r="B5" s="73" t="s">
        <v>49</v>
      </c>
      <c r="C5" s="77" t="s">
        <v>61</v>
      </c>
      <c r="D5" s="152" t="s">
        <v>47</v>
      </c>
      <c r="E5" s="152"/>
      <c r="F5" s="152"/>
      <c r="G5" s="79">
        <f>Component!G5</f>
        <v>611.7</v>
      </c>
      <c r="H5" s="73"/>
      <c r="I5" s="124" t="s">
        <v>107</v>
      </c>
      <c r="J5" s="125"/>
      <c r="K5" s="126"/>
      <c r="L5" s="71"/>
      <c r="M5" s="72"/>
    </row>
    <row r="6" spans="1:13" ht="10.5" thickBot="1">
      <c r="A6" s="81"/>
      <c r="B6" s="108" t="s">
        <v>2</v>
      </c>
      <c r="C6" s="111">
        <f>Component!C6</f>
        <v>9615.8</v>
      </c>
      <c r="D6" s="114"/>
      <c r="E6" s="115" t="s">
        <v>45</v>
      </c>
      <c r="F6" s="116"/>
      <c r="G6" s="117">
        <f>Component!G6</f>
        <v>748</v>
      </c>
      <c r="H6" s="116"/>
      <c r="I6" s="108"/>
      <c r="J6" s="117"/>
      <c r="K6" s="108"/>
      <c r="L6" s="116"/>
      <c r="M6" s="118"/>
    </row>
    <row r="7" spans="1:15" ht="9.75">
      <c r="A7" s="85"/>
      <c r="B7" s="109" t="s">
        <v>3</v>
      </c>
      <c r="C7" s="112" t="s">
        <v>4</v>
      </c>
      <c r="D7" s="112" t="s">
        <v>5</v>
      </c>
      <c r="E7" s="109" t="s">
        <v>6</v>
      </c>
      <c r="F7" s="109" t="s">
        <v>7</v>
      </c>
      <c r="G7" s="109" t="s">
        <v>8</v>
      </c>
      <c r="H7" s="163" t="s">
        <v>9</v>
      </c>
      <c r="I7" s="164"/>
      <c r="J7" s="164"/>
      <c r="K7" s="165"/>
      <c r="L7" s="109" t="s">
        <v>60</v>
      </c>
      <c r="M7" s="119" t="s">
        <v>10</v>
      </c>
      <c r="O7" s="86"/>
    </row>
    <row r="8" spans="1:15" ht="9.75">
      <c r="A8" s="87"/>
      <c r="B8" s="110" t="s">
        <v>11</v>
      </c>
      <c r="C8" s="113" t="s">
        <v>12</v>
      </c>
      <c r="D8" s="113" t="s">
        <v>12</v>
      </c>
      <c r="E8" s="110"/>
      <c r="F8" s="110" t="s">
        <v>89</v>
      </c>
      <c r="G8" s="110"/>
      <c r="H8" s="76" t="s">
        <v>13</v>
      </c>
      <c r="I8" s="76" t="s">
        <v>108</v>
      </c>
      <c r="J8" s="75" t="s">
        <v>15</v>
      </c>
      <c r="K8" s="76" t="s">
        <v>16</v>
      </c>
      <c r="L8" s="110" t="s">
        <v>14</v>
      </c>
      <c r="M8" s="120" t="s">
        <v>17</v>
      </c>
      <c r="O8" s="86"/>
    </row>
    <row r="9" spans="1:15" ht="9.75">
      <c r="A9" s="88"/>
      <c r="B9" s="89" t="s">
        <v>109</v>
      </c>
      <c r="C9" s="157" t="s">
        <v>110</v>
      </c>
      <c r="D9" s="158"/>
      <c r="E9" s="90">
        <v>24</v>
      </c>
      <c r="F9" s="91" t="s">
        <v>111</v>
      </c>
      <c r="G9" s="91" t="s">
        <v>19</v>
      </c>
      <c r="H9" s="92">
        <v>41091</v>
      </c>
      <c r="I9" s="91"/>
      <c r="J9" s="93"/>
      <c r="K9" s="93"/>
      <c r="L9" s="92">
        <f>H9+730</f>
        <v>41821</v>
      </c>
      <c r="M9" s="94"/>
      <c r="O9" s="86"/>
    </row>
    <row r="10" spans="1:15" ht="9.75">
      <c r="A10" s="88"/>
      <c r="B10" s="95" t="s">
        <v>112</v>
      </c>
      <c r="C10" s="96" t="s">
        <v>89</v>
      </c>
      <c r="D10" s="97"/>
      <c r="E10" s="90"/>
      <c r="F10" s="91"/>
      <c r="G10" s="91"/>
      <c r="H10" s="91"/>
      <c r="I10" s="91" t="s">
        <v>113</v>
      </c>
      <c r="J10" s="93" t="s">
        <v>89</v>
      </c>
      <c r="K10" s="93" t="s">
        <v>89</v>
      </c>
      <c r="L10" s="91"/>
      <c r="M10" s="94"/>
      <c r="O10" s="86"/>
    </row>
    <row r="11" spans="1:15" ht="9.75">
      <c r="A11" s="88"/>
      <c r="B11" s="88" t="s">
        <v>115</v>
      </c>
      <c r="C11" s="157" t="s">
        <v>116</v>
      </c>
      <c r="D11" s="158"/>
      <c r="E11" s="90">
        <v>150</v>
      </c>
      <c r="F11" s="91" t="s">
        <v>18</v>
      </c>
      <c r="G11" s="91"/>
      <c r="H11" s="91"/>
      <c r="I11" s="91">
        <v>15547.4</v>
      </c>
      <c r="J11" s="93"/>
      <c r="K11" s="93"/>
      <c r="L11" s="91">
        <f>E11+I11</f>
        <v>15697.4</v>
      </c>
      <c r="M11" s="98">
        <f>L11-C6</f>
        <v>6081.6</v>
      </c>
      <c r="O11" s="86"/>
    </row>
    <row r="12" spans="1:13" ht="9.75">
      <c r="A12" s="88"/>
      <c r="B12" s="88"/>
      <c r="C12" s="157" t="s">
        <v>117</v>
      </c>
      <c r="D12" s="158"/>
      <c r="E12" s="90">
        <v>1200</v>
      </c>
      <c r="F12" s="91" t="s">
        <v>18</v>
      </c>
      <c r="G12" s="91"/>
      <c r="H12" s="91"/>
      <c r="I12" s="91">
        <v>15547.4</v>
      </c>
      <c r="J12" s="93"/>
      <c r="K12" s="93"/>
      <c r="L12" s="91">
        <f>E12+I12</f>
        <v>16747.4</v>
      </c>
      <c r="M12" s="98">
        <f>L12-C6</f>
        <v>7131.600000000002</v>
      </c>
    </row>
    <row r="13" spans="1:13" ht="9.75">
      <c r="A13" s="88"/>
      <c r="B13" s="88" t="s">
        <v>179</v>
      </c>
      <c r="C13" s="157" t="s">
        <v>180</v>
      </c>
      <c r="D13" s="158"/>
      <c r="E13" s="90"/>
      <c r="F13" s="91"/>
      <c r="G13" s="91"/>
      <c r="H13" s="91"/>
      <c r="I13" s="91"/>
      <c r="J13" s="93"/>
      <c r="K13" s="93"/>
      <c r="L13" s="91"/>
      <c r="M13" s="98"/>
    </row>
    <row r="14" spans="1:13" ht="9.75">
      <c r="A14" s="88"/>
      <c r="B14" s="88"/>
      <c r="C14" s="157" t="s">
        <v>181</v>
      </c>
      <c r="D14" s="158"/>
      <c r="E14" s="90">
        <v>100</v>
      </c>
      <c r="F14" s="91" t="s">
        <v>18</v>
      </c>
      <c r="G14" s="91"/>
      <c r="H14" s="91"/>
      <c r="I14" s="91">
        <v>9615.8</v>
      </c>
      <c r="J14" s="93"/>
      <c r="K14" s="93"/>
      <c r="L14" s="91">
        <f>E14+I14</f>
        <v>9715.8</v>
      </c>
      <c r="M14" s="98">
        <f>L14-C6</f>
        <v>100</v>
      </c>
    </row>
    <row r="15" spans="1:13" ht="9.75">
      <c r="A15" s="88"/>
      <c r="B15" s="88"/>
      <c r="C15" s="157"/>
      <c r="D15" s="158"/>
      <c r="E15" s="90">
        <v>1</v>
      </c>
      <c r="F15" s="91" t="s">
        <v>114</v>
      </c>
      <c r="G15" s="91"/>
      <c r="H15" s="92">
        <v>42969</v>
      </c>
      <c r="I15" s="91"/>
      <c r="J15" s="93"/>
      <c r="K15" s="93"/>
      <c r="L15" s="92">
        <f>H15+365</f>
        <v>43334</v>
      </c>
      <c r="M15" s="98"/>
    </row>
    <row r="16" spans="1:13" ht="9.75">
      <c r="A16" s="88"/>
      <c r="B16" s="88" t="s">
        <v>184</v>
      </c>
      <c r="C16" s="157" t="s">
        <v>185</v>
      </c>
      <c r="D16" s="158"/>
      <c r="E16" s="90">
        <v>150</v>
      </c>
      <c r="F16" s="91" t="s">
        <v>18</v>
      </c>
      <c r="G16" s="91"/>
      <c r="H16" s="92"/>
      <c r="I16" s="91">
        <v>9615.8</v>
      </c>
      <c r="J16" s="93"/>
      <c r="K16" s="93"/>
      <c r="L16" s="91">
        <f>E16+I16</f>
        <v>9765.8</v>
      </c>
      <c r="M16" s="98">
        <f>L16-C6</f>
        <v>150</v>
      </c>
    </row>
    <row r="17" spans="1:13" ht="9.75">
      <c r="A17" s="88"/>
      <c r="B17" s="88"/>
      <c r="C17" s="157" t="s">
        <v>186</v>
      </c>
      <c r="D17" s="158"/>
      <c r="E17" s="90">
        <v>300</v>
      </c>
      <c r="F17" s="91" t="s">
        <v>18</v>
      </c>
      <c r="G17" s="91"/>
      <c r="H17" s="91"/>
      <c r="I17" s="91">
        <v>9615.8</v>
      </c>
      <c r="J17" s="93"/>
      <c r="K17" s="93"/>
      <c r="L17" s="91">
        <f>E17+I17</f>
        <v>9915.8</v>
      </c>
      <c r="M17" s="98">
        <f>L17-C6</f>
        <v>300</v>
      </c>
    </row>
    <row r="18" spans="1:13" ht="9.75">
      <c r="A18" s="88"/>
      <c r="B18" s="88" t="s">
        <v>182</v>
      </c>
      <c r="C18" s="157" t="s">
        <v>118</v>
      </c>
      <c r="D18" s="158"/>
      <c r="E18" s="90">
        <v>5</v>
      </c>
      <c r="F18" s="91" t="s">
        <v>114</v>
      </c>
      <c r="G18" s="91"/>
      <c r="H18" s="92">
        <v>39897</v>
      </c>
      <c r="I18" s="91"/>
      <c r="J18" s="93" t="s">
        <v>89</v>
      </c>
      <c r="K18" s="93"/>
      <c r="L18" s="92">
        <f>H18+1825</f>
        <v>41722</v>
      </c>
      <c r="M18" s="98" t="s">
        <v>89</v>
      </c>
    </row>
    <row r="19" spans="1:13" ht="9.75">
      <c r="A19" s="88"/>
      <c r="B19" s="88"/>
      <c r="C19" s="157" t="s">
        <v>119</v>
      </c>
      <c r="D19" s="158"/>
      <c r="E19" s="90">
        <v>1</v>
      </c>
      <c r="F19" s="91" t="s">
        <v>114</v>
      </c>
      <c r="G19" s="91"/>
      <c r="H19" s="92">
        <v>41090</v>
      </c>
      <c r="I19" s="91"/>
      <c r="J19" s="93"/>
      <c r="K19" s="93"/>
      <c r="L19" s="92">
        <f>H19+365</f>
        <v>41455</v>
      </c>
      <c r="M19" s="98"/>
    </row>
    <row r="20" spans="1:13" ht="9.75">
      <c r="A20" s="88"/>
      <c r="B20" s="88" t="s">
        <v>120</v>
      </c>
      <c r="C20" s="157" t="s">
        <v>121</v>
      </c>
      <c r="D20" s="158"/>
      <c r="E20" s="90">
        <v>1200</v>
      </c>
      <c r="F20" s="91" t="s">
        <v>18</v>
      </c>
      <c r="G20" s="91"/>
      <c r="H20" s="91"/>
      <c r="I20" s="91">
        <v>9615.8</v>
      </c>
      <c r="J20" s="93" t="s">
        <v>89</v>
      </c>
      <c r="K20" s="93"/>
      <c r="L20" s="91">
        <f>E20+I20</f>
        <v>10815.8</v>
      </c>
      <c r="M20" s="98">
        <f>L20-C6</f>
        <v>1200</v>
      </c>
    </row>
    <row r="21" spans="1:14" ht="9.75">
      <c r="A21" s="88"/>
      <c r="B21" s="88"/>
      <c r="C21" s="99"/>
      <c r="D21" s="100"/>
      <c r="E21" s="90">
        <v>12</v>
      </c>
      <c r="F21" s="91" t="s">
        <v>111</v>
      </c>
      <c r="G21" s="91"/>
      <c r="H21" s="92">
        <v>42976</v>
      </c>
      <c r="I21" s="91"/>
      <c r="J21" s="93"/>
      <c r="K21" s="93"/>
      <c r="L21" s="92">
        <f>H21+365</f>
        <v>43341</v>
      </c>
      <c r="M21" s="98"/>
      <c r="N21" s="64" t="s">
        <v>89</v>
      </c>
    </row>
    <row r="22" spans="1:13" ht="9.75">
      <c r="A22" s="88"/>
      <c r="B22" s="88"/>
      <c r="C22" s="157" t="s">
        <v>122</v>
      </c>
      <c r="D22" s="158"/>
      <c r="E22" s="90">
        <v>600</v>
      </c>
      <c r="F22" s="91" t="s">
        <v>18</v>
      </c>
      <c r="G22" s="91"/>
      <c r="H22" s="91"/>
      <c r="I22" s="91">
        <v>15551.4</v>
      </c>
      <c r="J22" s="93"/>
      <c r="K22" s="93"/>
      <c r="L22" s="91">
        <f>E22+I22</f>
        <v>16151.4</v>
      </c>
      <c r="M22" s="98">
        <f>L22-C6</f>
        <v>6535.6</v>
      </c>
    </row>
    <row r="23" spans="1:14" ht="9.75">
      <c r="A23" s="88"/>
      <c r="B23" s="88"/>
      <c r="C23" s="99"/>
      <c r="D23" s="100"/>
      <c r="E23" s="90">
        <v>6</v>
      </c>
      <c r="F23" s="91" t="s">
        <v>111</v>
      </c>
      <c r="G23" s="91"/>
      <c r="H23" s="92">
        <v>41088</v>
      </c>
      <c r="I23" s="91"/>
      <c r="J23" s="93"/>
      <c r="K23" s="93"/>
      <c r="L23" s="92">
        <v>41636</v>
      </c>
      <c r="M23" s="94"/>
      <c r="N23" s="64" t="s">
        <v>89</v>
      </c>
    </row>
    <row r="24" spans="1:14" ht="9.75">
      <c r="A24" s="88"/>
      <c r="B24" s="95" t="s">
        <v>123</v>
      </c>
      <c r="C24" s="99"/>
      <c r="D24" s="100"/>
      <c r="E24" s="90"/>
      <c r="F24" s="91"/>
      <c r="G24" s="91"/>
      <c r="H24" s="91"/>
      <c r="I24" s="91"/>
      <c r="J24" s="93"/>
      <c r="K24" s="93"/>
      <c r="L24" s="91"/>
      <c r="M24" s="98"/>
      <c r="N24" s="64" t="s">
        <v>89</v>
      </c>
    </row>
    <row r="25" spans="1:13" ht="9.75">
      <c r="A25" s="88"/>
      <c r="B25" s="88" t="s">
        <v>124</v>
      </c>
      <c r="C25" s="157" t="s">
        <v>125</v>
      </c>
      <c r="D25" s="158"/>
      <c r="E25" s="90" t="s">
        <v>89</v>
      </c>
      <c r="F25" s="91" t="s">
        <v>89</v>
      </c>
      <c r="G25" s="91"/>
      <c r="H25" s="91"/>
      <c r="I25" s="91"/>
      <c r="J25" s="93"/>
      <c r="K25" s="93"/>
      <c r="L25" s="91"/>
      <c r="M25" s="94"/>
    </row>
    <row r="26" spans="1:13" ht="9.75">
      <c r="A26" s="88"/>
      <c r="B26" s="88"/>
      <c r="C26" s="157" t="s">
        <v>126</v>
      </c>
      <c r="D26" s="158"/>
      <c r="E26" s="90">
        <v>50</v>
      </c>
      <c r="F26" s="91" t="s">
        <v>18</v>
      </c>
      <c r="G26" s="91"/>
      <c r="H26" s="91"/>
      <c r="I26" s="91">
        <v>9615.8</v>
      </c>
      <c r="J26" s="93"/>
      <c r="K26" s="93"/>
      <c r="L26" s="91">
        <f>E26+I26</f>
        <v>9665.8</v>
      </c>
      <c r="M26" s="98">
        <f>L26-C6</f>
        <v>50</v>
      </c>
    </row>
    <row r="27" spans="1:13" ht="9.75">
      <c r="A27" s="88"/>
      <c r="B27" s="88"/>
      <c r="C27" s="157" t="s">
        <v>127</v>
      </c>
      <c r="D27" s="158"/>
      <c r="E27" s="90">
        <v>150</v>
      </c>
      <c r="F27" s="91" t="s">
        <v>18</v>
      </c>
      <c r="G27" s="91"/>
      <c r="H27" s="91"/>
      <c r="I27" s="91">
        <v>9615.8</v>
      </c>
      <c r="J27" s="93"/>
      <c r="K27" s="93"/>
      <c r="L27" s="91">
        <f>E27+I27</f>
        <v>9765.8</v>
      </c>
      <c r="M27" s="98">
        <f>L27-C6</f>
        <v>150</v>
      </c>
    </row>
    <row r="28" spans="1:13" ht="9.75">
      <c r="A28" s="88"/>
      <c r="B28" s="88"/>
      <c r="C28" s="157" t="s">
        <v>128</v>
      </c>
      <c r="D28" s="158"/>
      <c r="E28" s="90">
        <v>600</v>
      </c>
      <c r="F28" s="91" t="s">
        <v>18</v>
      </c>
      <c r="G28" s="91"/>
      <c r="H28" s="91"/>
      <c r="I28" s="91">
        <v>9615.8</v>
      </c>
      <c r="J28" s="93"/>
      <c r="K28" s="93"/>
      <c r="L28" s="91">
        <f>E28+I28</f>
        <v>10215.8</v>
      </c>
      <c r="M28" s="98">
        <f>L28-C6</f>
        <v>600</v>
      </c>
    </row>
    <row r="29" spans="1:13" ht="9.75">
      <c r="A29" s="88"/>
      <c r="B29" s="88"/>
      <c r="C29" s="99"/>
      <c r="D29" s="100"/>
      <c r="E29" s="90">
        <v>12</v>
      </c>
      <c r="F29" s="91" t="s">
        <v>111</v>
      </c>
      <c r="G29" s="91"/>
      <c r="H29" s="92">
        <v>42969</v>
      </c>
      <c r="I29" s="91"/>
      <c r="J29" s="93"/>
      <c r="K29" s="93"/>
      <c r="L29" s="92">
        <f>H29+365</f>
        <v>43334</v>
      </c>
      <c r="M29" s="94"/>
    </row>
    <row r="30" spans="1:13" ht="9.75">
      <c r="A30" s="88"/>
      <c r="B30" s="88" t="s">
        <v>129</v>
      </c>
      <c r="C30" s="157" t="s">
        <v>130</v>
      </c>
      <c r="D30" s="158"/>
      <c r="E30" s="90"/>
      <c r="F30" s="91"/>
      <c r="G30" s="91"/>
      <c r="H30" s="91"/>
      <c r="I30" s="91"/>
      <c r="J30" s="93"/>
      <c r="K30" s="93"/>
      <c r="L30" s="91"/>
      <c r="M30" s="94"/>
    </row>
    <row r="31" spans="1:13" ht="9.75">
      <c r="A31" s="88"/>
      <c r="B31" s="88"/>
      <c r="C31" s="157" t="s">
        <v>131</v>
      </c>
      <c r="D31" s="158"/>
      <c r="E31" s="90">
        <v>150</v>
      </c>
      <c r="F31" s="91" t="s">
        <v>18</v>
      </c>
      <c r="G31" s="91"/>
      <c r="H31" s="91"/>
      <c r="I31" s="91">
        <v>9615.8</v>
      </c>
      <c r="J31" s="93"/>
      <c r="K31" s="93"/>
      <c r="L31" s="91">
        <f aca="true" t="shared" si="0" ref="L31:L36">E31+I31</f>
        <v>9765.8</v>
      </c>
      <c r="M31" s="98">
        <f>L31-C6</f>
        <v>150</v>
      </c>
    </row>
    <row r="32" spans="1:13" ht="9.75">
      <c r="A32" s="88"/>
      <c r="B32" s="88"/>
      <c r="C32" s="157" t="s">
        <v>132</v>
      </c>
      <c r="D32" s="158"/>
      <c r="E32" s="90">
        <v>300</v>
      </c>
      <c r="F32" s="91" t="s">
        <v>18</v>
      </c>
      <c r="G32" s="91"/>
      <c r="H32" s="91"/>
      <c r="I32" s="91">
        <v>9615.8</v>
      </c>
      <c r="J32" s="93"/>
      <c r="K32" s="93"/>
      <c r="L32" s="91">
        <f t="shared" si="0"/>
        <v>9915.8</v>
      </c>
      <c r="M32" s="98">
        <f>L32-C6</f>
        <v>300</v>
      </c>
    </row>
    <row r="33" spans="1:13" ht="9.75">
      <c r="A33" s="88"/>
      <c r="B33" s="88"/>
      <c r="C33" s="157" t="s">
        <v>133</v>
      </c>
      <c r="D33" s="158"/>
      <c r="E33" s="90">
        <v>450</v>
      </c>
      <c r="F33" s="91" t="s">
        <v>18</v>
      </c>
      <c r="G33" s="91"/>
      <c r="H33" s="91"/>
      <c r="I33" s="91">
        <v>9615.8</v>
      </c>
      <c r="J33" s="93"/>
      <c r="K33" s="93"/>
      <c r="L33" s="91">
        <f t="shared" si="0"/>
        <v>10065.8</v>
      </c>
      <c r="M33" s="98">
        <f>L33-C6</f>
        <v>450</v>
      </c>
    </row>
    <row r="34" spans="1:15" ht="9.75">
      <c r="A34" s="88"/>
      <c r="B34" s="88"/>
      <c r="C34" s="157" t="s">
        <v>134</v>
      </c>
      <c r="D34" s="158"/>
      <c r="E34" s="90">
        <v>600</v>
      </c>
      <c r="F34" s="91" t="s">
        <v>18</v>
      </c>
      <c r="G34" s="91"/>
      <c r="H34" s="91"/>
      <c r="I34" s="91">
        <v>9615.8</v>
      </c>
      <c r="J34" s="93"/>
      <c r="K34" s="93"/>
      <c r="L34" s="91">
        <f t="shared" si="0"/>
        <v>10215.8</v>
      </c>
      <c r="M34" s="98">
        <f>L34-C6</f>
        <v>600</v>
      </c>
      <c r="O34" s="64" t="s">
        <v>89</v>
      </c>
    </row>
    <row r="35" spans="1:15" ht="9.75">
      <c r="A35" s="88"/>
      <c r="B35" s="88"/>
      <c r="C35" s="157" t="s">
        <v>135</v>
      </c>
      <c r="D35" s="158"/>
      <c r="E35" s="90">
        <v>750</v>
      </c>
      <c r="F35" s="91" t="s">
        <v>18</v>
      </c>
      <c r="G35" s="91"/>
      <c r="H35" s="91"/>
      <c r="I35" s="91">
        <v>9615.8</v>
      </c>
      <c r="J35" s="93"/>
      <c r="K35" s="93"/>
      <c r="L35" s="91">
        <f t="shared" si="0"/>
        <v>10365.8</v>
      </c>
      <c r="M35" s="98">
        <f>L35-C6</f>
        <v>750</v>
      </c>
      <c r="O35" s="64" t="s">
        <v>89</v>
      </c>
    </row>
    <row r="36" spans="1:13" ht="9.75">
      <c r="A36" s="88"/>
      <c r="B36" s="88"/>
      <c r="C36" s="157" t="s">
        <v>136</v>
      </c>
      <c r="D36" s="158"/>
      <c r="E36" s="90">
        <v>900</v>
      </c>
      <c r="F36" s="91" t="s">
        <v>18</v>
      </c>
      <c r="G36" s="91"/>
      <c r="H36" s="91"/>
      <c r="I36" s="91">
        <v>9615.8</v>
      </c>
      <c r="J36" s="93"/>
      <c r="K36" s="93"/>
      <c r="L36" s="91">
        <f t="shared" si="0"/>
        <v>10515.8</v>
      </c>
      <c r="M36" s="98">
        <f>L36-C6</f>
        <v>900</v>
      </c>
    </row>
    <row r="37" spans="1:13" ht="9.75">
      <c r="A37" s="88"/>
      <c r="B37" s="88" t="s">
        <v>137</v>
      </c>
      <c r="C37" s="157" t="s">
        <v>125</v>
      </c>
      <c r="D37" s="158"/>
      <c r="E37" s="90">
        <v>6</v>
      </c>
      <c r="F37" s="91" t="s">
        <v>111</v>
      </c>
      <c r="G37" s="91"/>
      <c r="H37" s="92">
        <v>41089</v>
      </c>
      <c r="I37" s="91"/>
      <c r="J37" s="93"/>
      <c r="K37" s="93"/>
      <c r="L37" s="92">
        <f>H37+180</f>
        <v>41269</v>
      </c>
      <c r="M37" s="94"/>
    </row>
    <row r="38" spans="1:13" ht="9.75">
      <c r="A38" s="88"/>
      <c r="B38" s="88"/>
      <c r="C38" s="157" t="s">
        <v>138</v>
      </c>
      <c r="D38" s="158"/>
      <c r="E38" s="90"/>
      <c r="F38" s="91"/>
      <c r="G38" s="91"/>
      <c r="H38" s="92"/>
      <c r="I38" s="91"/>
      <c r="J38" s="93"/>
      <c r="K38" s="93"/>
      <c r="L38" s="92"/>
      <c r="M38" s="94"/>
    </row>
    <row r="39" spans="1:13" ht="9.75">
      <c r="A39" s="88"/>
      <c r="B39" s="88"/>
      <c r="C39" s="157" t="s">
        <v>139</v>
      </c>
      <c r="D39" s="158"/>
      <c r="E39" s="90"/>
      <c r="F39" s="91"/>
      <c r="G39" s="91"/>
      <c r="H39" s="92"/>
      <c r="I39" s="91"/>
      <c r="J39" s="93"/>
      <c r="K39" s="93"/>
      <c r="L39" s="92"/>
      <c r="M39" s="94"/>
    </row>
    <row r="40" spans="1:13" ht="9.75">
      <c r="A40" s="88"/>
      <c r="B40" s="88" t="s">
        <v>140</v>
      </c>
      <c r="C40" s="157" t="s">
        <v>125</v>
      </c>
      <c r="D40" s="158"/>
      <c r="E40" s="90">
        <v>12</v>
      </c>
      <c r="F40" s="91" t="s">
        <v>111</v>
      </c>
      <c r="G40" s="91"/>
      <c r="H40" s="92" t="s">
        <v>89</v>
      </c>
      <c r="I40" s="91"/>
      <c r="J40" s="93"/>
      <c r="K40" s="93"/>
      <c r="L40" s="92" t="s">
        <v>89</v>
      </c>
      <c r="M40" s="94"/>
    </row>
    <row r="41" spans="1:13" ht="9.75">
      <c r="A41" s="88"/>
      <c r="B41" s="88"/>
      <c r="C41" s="157" t="s">
        <v>141</v>
      </c>
      <c r="D41" s="158"/>
      <c r="E41" s="90"/>
      <c r="F41" s="91"/>
      <c r="G41" s="91"/>
      <c r="H41" s="92">
        <v>41095</v>
      </c>
      <c r="I41" s="91"/>
      <c r="J41" s="93"/>
      <c r="K41" s="93"/>
      <c r="L41" s="92">
        <f aca="true" t="shared" si="1" ref="L41:L46">H41+365</f>
        <v>41460</v>
      </c>
      <c r="M41" s="94"/>
    </row>
    <row r="42" spans="1:17" ht="9.75">
      <c r="A42" s="88"/>
      <c r="B42" s="88"/>
      <c r="C42" s="157" t="s">
        <v>142</v>
      </c>
      <c r="D42" s="158"/>
      <c r="E42" s="90"/>
      <c r="F42" s="91"/>
      <c r="G42" s="91"/>
      <c r="H42" s="92">
        <v>41089</v>
      </c>
      <c r="I42" s="91"/>
      <c r="J42" s="93"/>
      <c r="K42" s="93"/>
      <c r="L42" s="92">
        <f t="shared" si="1"/>
        <v>41454</v>
      </c>
      <c r="M42" s="94"/>
      <c r="Q42" s="64" t="s">
        <v>89</v>
      </c>
    </row>
    <row r="43" spans="1:13" ht="9.75">
      <c r="A43" s="88"/>
      <c r="B43" s="88"/>
      <c r="C43" s="157" t="s">
        <v>143</v>
      </c>
      <c r="D43" s="158"/>
      <c r="E43" s="90"/>
      <c r="F43" s="91"/>
      <c r="G43" s="91"/>
      <c r="H43" s="92">
        <v>41089</v>
      </c>
      <c r="I43" s="91"/>
      <c r="J43" s="93" t="s">
        <v>89</v>
      </c>
      <c r="K43" s="93"/>
      <c r="L43" s="92">
        <f t="shared" si="1"/>
        <v>41454</v>
      </c>
      <c r="M43" s="94"/>
    </row>
    <row r="44" spans="1:15" ht="9.75">
      <c r="A44" s="88"/>
      <c r="B44" s="88"/>
      <c r="C44" s="157" t="s">
        <v>144</v>
      </c>
      <c r="D44" s="158"/>
      <c r="E44" s="90"/>
      <c r="F44" s="91"/>
      <c r="G44" s="91"/>
      <c r="H44" s="92">
        <v>41089</v>
      </c>
      <c r="I44" s="91"/>
      <c r="J44" s="93"/>
      <c r="K44" s="93"/>
      <c r="L44" s="92">
        <f t="shared" si="1"/>
        <v>41454</v>
      </c>
      <c r="M44" s="94"/>
      <c r="O44" s="64" t="s">
        <v>89</v>
      </c>
    </row>
    <row r="45" spans="1:13" ht="9.75">
      <c r="A45" s="88"/>
      <c r="B45" s="88"/>
      <c r="C45" s="157" t="s">
        <v>145</v>
      </c>
      <c r="D45" s="158"/>
      <c r="E45" s="90"/>
      <c r="F45" s="91"/>
      <c r="G45" s="91"/>
      <c r="H45" s="92">
        <v>41089</v>
      </c>
      <c r="I45" s="91"/>
      <c r="J45" s="93"/>
      <c r="K45" s="93"/>
      <c r="L45" s="92">
        <f t="shared" si="1"/>
        <v>41454</v>
      </c>
      <c r="M45" s="94"/>
    </row>
    <row r="46" spans="1:13" ht="9.75">
      <c r="A46" s="88"/>
      <c r="B46" s="88"/>
      <c r="C46" s="157" t="s">
        <v>146</v>
      </c>
      <c r="D46" s="158"/>
      <c r="E46" s="90"/>
      <c r="F46" s="91"/>
      <c r="G46" s="91"/>
      <c r="H46" s="92">
        <v>41089</v>
      </c>
      <c r="I46" s="91"/>
      <c r="J46" s="93"/>
      <c r="K46" s="93"/>
      <c r="L46" s="92">
        <f t="shared" si="1"/>
        <v>41454</v>
      </c>
      <c r="M46" s="94"/>
    </row>
    <row r="47" spans="1:13" ht="9.75">
      <c r="A47" s="88"/>
      <c r="B47" s="88" t="s">
        <v>147</v>
      </c>
      <c r="C47" s="157" t="s">
        <v>125</v>
      </c>
      <c r="D47" s="158"/>
      <c r="E47" s="90">
        <v>24</v>
      </c>
      <c r="F47" s="91" t="s">
        <v>111</v>
      </c>
      <c r="G47" s="91"/>
      <c r="H47" s="92" t="s">
        <v>92</v>
      </c>
      <c r="I47" s="91"/>
      <c r="J47" s="93"/>
      <c r="K47" s="93" t="s">
        <v>89</v>
      </c>
      <c r="L47" s="92" t="s">
        <v>89</v>
      </c>
      <c r="M47" s="94"/>
    </row>
    <row r="48" spans="1:13" ht="9.75">
      <c r="A48" s="88"/>
      <c r="B48" s="88"/>
      <c r="C48" s="157" t="s">
        <v>148</v>
      </c>
      <c r="D48" s="158"/>
      <c r="E48" s="90"/>
      <c r="F48" s="91"/>
      <c r="G48" s="91"/>
      <c r="H48" s="92">
        <v>40680</v>
      </c>
      <c r="I48" s="91"/>
      <c r="J48" s="93"/>
      <c r="K48" s="93"/>
      <c r="L48" s="92">
        <f>H48+730</f>
        <v>41410</v>
      </c>
      <c r="M48" s="94"/>
    </row>
    <row r="49" spans="1:13" ht="9.75">
      <c r="A49" s="88"/>
      <c r="B49" s="88"/>
      <c r="C49" s="157" t="s">
        <v>149</v>
      </c>
      <c r="D49" s="158"/>
      <c r="E49" s="90"/>
      <c r="F49" s="91"/>
      <c r="G49" s="91"/>
      <c r="H49" s="92">
        <v>40749</v>
      </c>
      <c r="I49" s="91"/>
      <c r="J49" s="93"/>
      <c r="K49" s="93"/>
      <c r="L49" s="92">
        <f>H49+730</f>
        <v>41479</v>
      </c>
      <c r="M49" s="94"/>
    </row>
    <row r="50" spans="1:13" ht="9.75">
      <c r="A50" s="88"/>
      <c r="B50" s="88"/>
      <c r="C50" s="157" t="s">
        <v>183</v>
      </c>
      <c r="D50" s="158"/>
      <c r="E50" s="90"/>
      <c r="F50" s="91"/>
      <c r="G50" s="91"/>
      <c r="H50" s="92">
        <v>40680</v>
      </c>
      <c r="I50" s="91"/>
      <c r="J50" s="93"/>
      <c r="K50" s="93"/>
      <c r="L50" s="92">
        <f>H50+730</f>
        <v>41410</v>
      </c>
      <c r="M50" s="94"/>
    </row>
    <row r="51" spans="1:13" ht="9.75">
      <c r="A51" s="88"/>
      <c r="B51" s="88" t="s">
        <v>150</v>
      </c>
      <c r="C51" s="157" t="s">
        <v>125</v>
      </c>
      <c r="D51" s="158"/>
      <c r="E51" s="90">
        <v>50</v>
      </c>
      <c r="F51" s="91" t="s">
        <v>18</v>
      </c>
      <c r="G51" s="91"/>
      <c r="H51" s="92"/>
      <c r="I51" s="91">
        <v>15595.3</v>
      </c>
      <c r="J51" s="93"/>
      <c r="K51" s="93"/>
      <c r="L51" s="91">
        <f>E51+I51</f>
        <v>15645.3</v>
      </c>
      <c r="M51" s="98">
        <f>L51-C6</f>
        <v>6029.5</v>
      </c>
    </row>
    <row r="52" spans="1:13" ht="9.75">
      <c r="A52" s="88"/>
      <c r="B52" s="88" t="s">
        <v>151</v>
      </c>
      <c r="C52" s="157" t="s">
        <v>152</v>
      </c>
      <c r="D52" s="158"/>
      <c r="E52" s="90"/>
      <c r="F52" s="91"/>
      <c r="G52" s="91"/>
      <c r="H52" s="92"/>
      <c r="I52" s="91" t="s">
        <v>89</v>
      </c>
      <c r="J52" s="93"/>
      <c r="K52" s="93"/>
      <c r="L52" s="92"/>
      <c r="M52" s="94"/>
    </row>
    <row r="53" spans="1:13" ht="9.75">
      <c r="A53" s="88"/>
      <c r="B53" s="88" t="s">
        <v>201</v>
      </c>
      <c r="C53" s="157" t="s">
        <v>125</v>
      </c>
      <c r="D53" s="158"/>
      <c r="E53" s="90">
        <v>25</v>
      </c>
      <c r="F53" s="91" t="s">
        <v>18</v>
      </c>
      <c r="G53" s="91"/>
      <c r="H53" s="92"/>
      <c r="I53" s="91">
        <v>15595.3</v>
      </c>
      <c r="J53" s="93" t="s">
        <v>200</v>
      </c>
      <c r="K53" s="93"/>
      <c r="L53" s="91">
        <f>E53+I53</f>
        <v>15620.3</v>
      </c>
      <c r="M53" s="98">
        <f>L53-C6</f>
        <v>6004.5</v>
      </c>
    </row>
    <row r="54" spans="1:13" ht="9.75">
      <c r="A54" s="88"/>
      <c r="B54" s="88" t="s">
        <v>153</v>
      </c>
      <c r="C54" s="157" t="s">
        <v>154</v>
      </c>
      <c r="D54" s="158"/>
      <c r="E54" s="121">
        <v>30</v>
      </c>
      <c r="F54" s="122" t="s">
        <v>155</v>
      </c>
      <c r="G54" s="91"/>
      <c r="H54" s="92">
        <v>41110</v>
      </c>
      <c r="I54" s="91"/>
      <c r="J54" s="93"/>
      <c r="K54" s="93"/>
      <c r="L54" s="123">
        <f>H54+30</f>
        <v>41140</v>
      </c>
      <c r="M54" s="94"/>
    </row>
    <row r="55" spans="1:13" ht="9.75">
      <c r="A55" s="88"/>
      <c r="B55" s="88"/>
      <c r="C55" s="157" t="s">
        <v>156</v>
      </c>
      <c r="D55" s="158"/>
      <c r="E55" s="90"/>
      <c r="F55" s="91"/>
      <c r="G55" s="91"/>
      <c r="H55" s="92"/>
      <c r="I55" s="91"/>
      <c r="J55" s="93"/>
      <c r="K55" s="93"/>
      <c r="L55" s="92"/>
      <c r="M55" s="94"/>
    </row>
    <row r="56" spans="1:13" ht="9.75">
      <c r="A56" s="88"/>
      <c r="B56" s="88" t="s">
        <v>187</v>
      </c>
      <c r="C56" s="157" t="s">
        <v>188</v>
      </c>
      <c r="D56" s="158"/>
      <c r="E56" s="90">
        <v>25</v>
      </c>
      <c r="F56" s="91" t="s">
        <v>18</v>
      </c>
      <c r="G56" s="91"/>
      <c r="H56" s="92"/>
      <c r="I56" s="91">
        <v>15592.8</v>
      </c>
      <c r="J56" s="93" t="s">
        <v>89</v>
      </c>
      <c r="K56" s="93">
        <v>0.7</v>
      </c>
      <c r="L56" s="91">
        <f>E56+I56</f>
        <v>15617.8</v>
      </c>
      <c r="M56" s="98" t="e">
        <f>L56-#REF!</f>
        <v>#REF!</v>
      </c>
    </row>
    <row r="57" spans="1:17" ht="9.75">
      <c r="A57" s="88"/>
      <c r="B57" s="88" t="s">
        <v>157</v>
      </c>
      <c r="C57" s="157" t="s">
        <v>125</v>
      </c>
      <c r="D57" s="158"/>
      <c r="E57" s="90">
        <v>75</v>
      </c>
      <c r="F57" s="91" t="s">
        <v>18</v>
      </c>
      <c r="G57" s="91"/>
      <c r="H57" s="92"/>
      <c r="I57" s="91">
        <v>15547.4</v>
      </c>
      <c r="J57" s="93"/>
      <c r="K57" s="93"/>
      <c r="L57" s="91">
        <f>E57+I57</f>
        <v>15622.4</v>
      </c>
      <c r="M57" s="98">
        <f>L57-C6</f>
        <v>6006.6</v>
      </c>
      <c r="Q57" s="64" t="s">
        <v>89</v>
      </c>
    </row>
    <row r="58" spans="1:13" ht="9.75">
      <c r="A58" s="88"/>
      <c r="B58" s="88" t="s">
        <v>158</v>
      </c>
      <c r="C58" s="157" t="s">
        <v>159</v>
      </c>
      <c r="D58" s="158"/>
      <c r="E58" s="90"/>
      <c r="F58" s="91"/>
      <c r="G58" s="91"/>
      <c r="H58" s="92"/>
      <c r="I58" s="91"/>
      <c r="J58" s="93"/>
      <c r="K58" s="93"/>
      <c r="L58" s="92"/>
      <c r="M58" s="94"/>
    </row>
    <row r="59" spans="1:17" ht="9.75">
      <c r="A59" s="88"/>
      <c r="B59" s="88"/>
      <c r="C59" s="157" t="s">
        <v>160</v>
      </c>
      <c r="D59" s="158"/>
      <c r="E59" s="90"/>
      <c r="F59" s="91"/>
      <c r="G59" s="91"/>
      <c r="H59" s="92"/>
      <c r="I59" s="91"/>
      <c r="J59" s="93"/>
      <c r="K59" s="93"/>
      <c r="L59" s="92"/>
      <c r="M59" s="94"/>
      <c r="Q59" s="64" t="s">
        <v>89</v>
      </c>
    </row>
    <row r="60" spans="1:13" ht="9.75">
      <c r="A60" s="88"/>
      <c r="B60" s="88" t="s">
        <v>161</v>
      </c>
      <c r="C60" s="157" t="s">
        <v>125</v>
      </c>
      <c r="D60" s="158"/>
      <c r="E60" s="90">
        <v>100</v>
      </c>
      <c r="F60" s="91" t="s">
        <v>18</v>
      </c>
      <c r="G60" s="91"/>
      <c r="H60" s="92"/>
      <c r="I60" s="91">
        <v>15553.5</v>
      </c>
      <c r="J60" s="93"/>
      <c r="K60" s="93"/>
      <c r="L60" s="91">
        <f>E60+I60</f>
        <v>15653.5</v>
      </c>
      <c r="M60" s="98">
        <f>L60-C6</f>
        <v>6037.700000000001</v>
      </c>
    </row>
    <row r="61" spans="1:13" ht="9.75">
      <c r="A61" s="88"/>
      <c r="B61" s="88"/>
      <c r="C61" s="157" t="s">
        <v>162</v>
      </c>
      <c r="D61" s="158"/>
      <c r="E61" s="121">
        <v>120</v>
      </c>
      <c r="F61" s="122" t="s">
        <v>155</v>
      </c>
      <c r="G61" s="91"/>
      <c r="H61" s="92">
        <v>41096</v>
      </c>
      <c r="I61" s="91"/>
      <c r="J61" s="93"/>
      <c r="K61" s="93"/>
      <c r="L61" s="92">
        <f>H61+120</f>
        <v>41216</v>
      </c>
      <c r="M61" s="94"/>
    </row>
    <row r="62" spans="1:15" s="101" customFormat="1" ht="9.75">
      <c r="A62" s="88"/>
      <c r="B62" s="88" t="s">
        <v>163</v>
      </c>
      <c r="C62" s="157" t="s">
        <v>125</v>
      </c>
      <c r="D62" s="158"/>
      <c r="E62" s="90">
        <v>300</v>
      </c>
      <c r="F62" s="91" t="s">
        <v>18</v>
      </c>
      <c r="G62" s="91"/>
      <c r="H62" s="92" t="s">
        <v>89</v>
      </c>
      <c r="I62" s="91">
        <v>15547.4</v>
      </c>
      <c r="J62" s="93"/>
      <c r="K62" s="93"/>
      <c r="L62" s="91">
        <f>E62+I62</f>
        <v>15847.4</v>
      </c>
      <c r="M62" s="98">
        <f>L62-C6</f>
        <v>6231.6</v>
      </c>
      <c r="O62" s="101" t="s">
        <v>92</v>
      </c>
    </row>
    <row r="63" spans="1:13" ht="9.75">
      <c r="A63" s="88"/>
      <c r="B63" s="88" t="s">
        <v>164</v>
      </c>
      <c r="C63" s="157" t="s">
        <v>165</v>
      </c>
      <c r="D63" s="158"/>
      <c r="E63" s="90"/>
      <c r="F63" s="91"/>
      <c r="G63" s="91"/>
      <c r="H63" s="92"/>
      <c r="I63" s="91"/>
      <c r="J63" s="93"/>
      <c r="K63" s="93"/>
      <c r="L63" s="92"/>
      <c r="M63" s="94"/>
    </row>
    <row r="64" spans="1:13" ht="9.75">
      <c r="A64" s="88"/>
      <c r="B64" s="88" t="s">
        <v>166</v>
      </c>
      <c r="C64" s="157" t="s">
        <v>125</v>
      </c>
      <c r="D64" s="158"/>
      <c r="E64" s="90">
        <v>600</v>
      </c>
      <c r="F64" s="91" t="s">
        <v>18</v>
      </c>
      <c r="G64" s="91"/>
      <c r="H64" s="92"/>
      <c r="I64" s="91">
        <v>15547.4</v>
      </c>
      <c r="J64" s="93"/>
      <c r="K64" s="93"/>
      <c r="L64" s="91">
        <f>E64+I64</f>
        <v>16147.4</v>
      </c>
      <c r="M64" s="98">
        <f>L64-C6</f>
        <v>6531.6</v>
      </c>
    </row>
    <row r="65" spans="1:13" ht="9.75">
      <c r="A65" s="88"/>
      <c r="B65" s="88"/>
      <c r="C65" s="157" t="s">
        <v>167</v>
      </c>
      <c r="D65" s="158"/>
      <c r="E65" s="90"/>
      <c r="F65" s="91"/>
      <c r="G65" s="91"/>
      <c r="H65" s="92"/>
      <c r="I65" s="91"/>
      <c r="J65" s="93"/>
      <c r="K65" s="93"/>
      <c r="L65" s="92"/>
      <c r="M65" s="94"/>
    </row>
    <row r="66" spans="1:13" ht="9.75">
      <c r="A66" s="88"/>
      <c r="B66" s="88" t="s">
        <v>168</v>
      </c>
      <c r="C66" s="157" t="s">
        <v>125</v>
      </c>
      <c r="D66" s="158"/>
      <c r="E66" s="90">
        <v>600</v>
      </c>
      <c r="F66" s="91" t="s">
        <v>18</v>
      </c>
      <c r="G66" s="91"/>
      <c r="H66" s="92"/>
      <c r="I66" s="91">
        <v>15549.4</v>
      </c>
      <c r="J66" s="93"/>
      <c r="K66" s="93"/>
      <c r="L66" s="91">
        <f>E66+I66</f>
        <v>16149.4</v>
      </c>
      <c r="M66" s="98">
        <f>L66-C6</f>
        <v>6533.6</v>
      </c>
    </row>
    <row r="67" spans="1:13" ht="9.75">
      <c r="A67" s="87"/>
      <c r="B67" s="88" t="s">
        <v>169</v>
      </c>
      <c r="C67" s="157" t="s">
        <v>170</v>
      </c>
      <c r="D67" s="158"/>
      <c r="E67" s="90">
        <v>12</v>
      </c>
      <c r="F67" s="91" t="s">
        <v>111</v>
      </c>
      <c r="G67" s="91"/>
      <c r="H67" s="92">
        <v>41089</v>
      </c>
      <c r="I67" s="91"/>
      <c r="J67" s="93"/>
      <c r="K67" s="93"/>
      <c r="L67" s="92">
        <f>H67+365</f>
        <v>41454</v>
      </c>
      <c r="M67" s="94"/>
    </row>
    <row r="68" spans="1:13" ht="9.75">
      <c r="A68" s="87"/>
      <c r="B68" s="88" t="s">
        <v>171</v>
      </c>
      <c r="C68" s="157" t="s">
        <v>125</v>
      </c>
      <c r="D68" s="158"/>
      <c r="E68" s="90">
        <v>900</v>
      </c>
      <c r="F68" s="91" t="s">
        <v>18</v>
      </c>
      <c r="G68" s="91"/>
      <c r="H68" s="92"/>
      <c r="I68" s="91">
        <v>15547.4</v>
      </c>
      <c r="J68" s="93"/>
      <c r="K68" s="93"/>
      <c r="L68" s="91">
        <f>E68+I68</f>
        <v>16447.4</v>
      </c>
      <c r="M68" s="98">
        <f>L68-C6</f>
        <v>6831.600000000002</v>
      </c>
    </row>
    <row r="69" spans="1:13" ht="9.75">
      <c r="A69" s="87"/>
      <c r="B69" s="88"/>
      <c r="C69" s="157" t="s">
        <v>172</v>
      </c>
      <c r="D69" s="158"/>
      <c r="E69" s="90"/>
      <c r="F69" s="91"/>
      <c r="G69" s="91"/>
      <c r="H69" s="92"/>
      <c r="I69" s="91"/>
      <c r="J69" s="93"/>
      <c r="K69" s="93"/>
      <c r="L69" s="92"/>
      <c r="M69" s="94"/>
    </row>
    <row r="70" spans="1:13" ht="9.75">
      <c r="A70" s="87"/>
      <c r="B70" s="88"/>
      <c r="C70" s="157" t="s">
        <v>173</v>
      </c>
      <c r="D70" s="158"/>
      <c r="E70" s="90"/>
      <c r="F70" s="91"/>
      <c r="G70" s="91"/>
      <c r="H70" s="92"/>
      <c r="I70" s="91"/>
      <c r="J70" s="93"/>
      <c r="K70" s="93"/>
      <c r="L70" s="92"/>
      <c r="M70" s="94"/>
    </row>
    <row r="71" spans="1:13" ht="9.75">
      <c r="A71" s="87"/>
      <c r="B71" s="88" t="s">
        <v>174</v>
      </c>
      <c r="C71" s="157" t="s">
        <v>125</v>
      </c>
      <c r="D71" s="158"/>
      <c r="E71" s="90">
        <v>1200</v>
      </c>
      <c r="F71" s="91" t="s">
        <v>18</v>
      </c>
      <c r="G71" s="91"/>
      <c r="H71" s="92"/>
      <c r="I71" s="91">
        <v>15549.4</v>
      </c>
      <c r="J71" s="93"/>
      <c r="K71" s="93"/>
      <c r="L71" s="91">
        <f>E71+I71</f>
        <v>16749.4</v>
      </c>
      <c r="M71" s="98">
        <f>L71-C6</f>
        <v>7133.600000000002</v>
      </c>
    </row>
    <row r="72" spans="1:13" ht="9.75">
      <c r="A72" s="87"/>
      <c r="B72" s="88" t="s">
        <v>151</v>
      </c>
      <c r="C72" s="157" t="s">
        <v>175</v>
      </c>
      <c r="D72" s="158"/>
      <c r="E72" s="90">
        <v>24</v>
      </c>
      <c r="F72" s="91" t="s">
        <v>111</v>
      </c>
      <c r="G72" s="91"/>
      <c r="H72" s="92">
        <v>40695</v>
      </c>
      <c r="I72" s="91"/>
      <c r="J72" s="93"/>
      <c r="K72" s="93"/>
      <c r="L72" s="92">
        <f>H72+365</f>
        <v>41060</v>
      </c>
      <c r="M72" s="94"/>
    </row>
    <row r="73" spans="1:13" ht="9.75">
      <c r="A73" s="87"/>
      <c r="B73" s="88" t="s">
        <v>176</v>
      </c>
      <c r="C73" s="157" t="s">
        <v>125</v>
      </c>
      <c r="D73" s="158"/>
      <c r="E73" s="90">
        <v>3600</v>
      </c>
      <c r="F73" s="91" t="s">
        <v>18</v>
      </c>
      <c r="G73" s="91"/>
      <c r="H73" s="92"/>
      <c r="I73" s="91">
        <v>15547.4</v>
      </c>
      <c r="J73" s="93"/>
      <c r="K73" s="93"/>
      <c r="L73" s="91">
        <f>E73+I73</f>
        <v>19147.4</v>
      </c>
      <c r="M73" s="98">
        <f>L73-C6</f>
        <v>9531.600000000002</v>
      </c>
    </row>
    <row r="74" spans="1:13" ht="9.75">
      <c r="A74" s="87"/>
      <c r="B74" s="88" t="s">
        <v>177</v>
      </c>
      <c r="C74" s="157" t="s">
        <v>178</v>
      </c>
      <c r="D74" s="158"/>
      <c r="E74" s="90"/>
      <c r="F74" s="91"/>
      <c r="G74" s="91"/>
      <c r="H74" s="92"/>
      <c r="I74" s="91"/>
      <c r="J74" s="93"/>
      <c r="K74" s="93"/>
      <c r="L74" s="92"/>
      <c r="M74" s="94" t="s">
        <v>92</v>
      </c>
    </row>
    <row r="75" spans="1:13" ht="9.75">
      <c r="A75" s="87"/>
      <c r="B75" s="88"/>
      <c r="C75" s="157"/>
      <c r="D75" s="158"/>
      <c r="E75" s="90"/>
      <c r="F75" s="91"/>
      <c r="G75" s="91"/>
      <c r="H75" s="92"/>
      <c r="I75" s="91"/>
      <c r="J75" s="93"/>
      <c r="K75" s="93"/>
      <c r="L75" s="91"/>
      <c r="M75" s="98"/>
    </row>
    <row r="76" spans="1:13" ht="9.75">
      <c r="A76" s="71"/>
      <c r="B76" s="106"/>
      <c r="C76" s="159"/>
      <c r="D76" s="160"/>
      <c r="E76" s="71"/>
      <c r="F76" s="71"/>
      <c r="G76" s="71"/>
      <c r="H76" s="71"/>
      <c r="I76" s="80"/>
      <c r="J76" s="71"/>
      <c r="K76" s="71"/>
      <c r="L76" s="107"/>
      <c r="M76" s="71"/>
    </row>
    <row r="77" spans="1:13" ht="9.75">
      <c r="A77" s="71"/>
      <c r="B77" s="106"/>
      <c r="C77" s="159"/>
      <c r="D77" s="160"/>
      <c r="E77" s="71"/>
      <c r="F77" s="71"/>
      <c r="G77" s="71"/>
      <c r="H77" s="71"/>
      <c r="I77" s="80"/>
      <c r="J77" s="71"/>
      <c r="K77" s="71"/>
      <c r="L77" s="107"/>
      <c r="M77" s="71"/>
    </row>
    <row r="78" spans="2:13" ht="9.75">
      <c r="B78" s="106"/>
      <c r="C78" s="159"/>
      <c r="D78" s="160"/>
      <c r="E78" s="71"/>
      <c r="F78" s="71"/>
      <c r="G78" s="71"/>
      <c r="H78" s="71"/>
      <c r="I78" s="80"/>
      <c r="J78" s="71"/>
      <c r="K78" s="71"/>
      <c r="L78" s="107"/>
      <c r="M78" s="71"/>
    </row>
    <row r="79" spans="2:13" ht="9.75">
      <c r="B79" s="102"/>
      <c r="C79" s="103"/>
      <c r="D79" s="64"/>
      <c r="I79" s="104"/>
      <c r="J79" s="64"/>
      <c r="L79" s="105"/>
      <c r="M79" s="64"/>
    </row>
    <row r="80" spans="2:13" ht="9.75">
      <c r="B80" s="102"/>
      <c r="C80" s="103"/>
      <c r="D80" s="64"/>
      <c r="I80" s="104"/>
      <c r="J80" s="64"/>
      <c r="L80" s="105"/>
      <c r="M80" s="64"/>
    </row>
    <row r="81" spans="2:13" ht="9.75">
      <c r="B81" s="102"/>
      <c r="C81" s="103"/>
      <c r="D81" s="64"/>
      <c r="I81" s="104"/>
      <c r="J81" s="64"/>
      <c r="L81" s="105"/>
      <c r="M81" s="64"/>
    </row>
    <row r="82" spans="2:13" ht="9.75">
      <c r="B82" s="102"/>
      <c r="C82" s="103"/>
      <c r="D82" s="64"/>
      <c r="I82" s="104"/>
      <c r="J82" s="64"/>
      <c r="L82" s="105"/>
      <c r="M82" s="64"/>
    </row>
    <row r="83" spans="2:13" ht="9.75">
      <c r="B83" s="102"/>
      <c r="C83" s="103"/>
      <c r="D83" s="64"/>
      <c r="I83" s="104"/>
      <c r="J83" s="64"/>
      <c r="L83" s="105"/>
      <c r="M83" s="64"/>
    </row>
    <row r="84" spans="2:13" ht="9.75">
      <c r="B84" s="102"/>
      <c r="C84" s="103"/>
      <c r="D84" s="64"/>
      <c r="I84" s="104"/>
      <c r="J84" s="64"/>
      <c r="L84" s="105"/>
      <c r="M84" s="64"/>
    </row>
    <row r="85" spans="2:13" ht="9.75">
      <c r="B85" s="102"/>
      <c r="C85" s="103"/>
      <c r="D85" s="64"/>
      <c r="I85" s="104"/>
      <c r="J85" s="64"/>
      <c r="L85" s="105"/>
      <c r="M85" s="64"/>
    </row>
    <row r="86" spans="2:13" ht="9.75">
      <c r="B86" s="102"/>
      <c r="C86" s="103"/>
      <c r="D86" s="64"/>
      <c r="I86" s="104"/>
      <c r="J86" s="64"/>
      <c r="L86" s="105"/>
      <c r="M86" s="64"/>
    </row>
    <row r="87" spans="2:13" ht="9.75">
      <c r="B87" s="102"/>
      <c r="C87" s="103"/>
      <c r="D87" s="64"/>
      <c r="I87" s="104"/>
      <c r="J87" s="64"/>
      <c r="L87" s="105"/>
      <c r="M87" s="64"/>
    </row>
    <row r="88" spans="2:13" ht="9.75">
      <c r="B88" s="102"/>
      <c r="C88" s="103"/>
      <c r="D88" s="64"/>
      <c r="I88" s="104"/>
      <c r="J88" s="64"/>
      <c r="L88" s="105"/>
      <c r="M88" s="64"/>
    </row>
    <row r="89" spans="2:13" ht="9.75">
      <c r="B89" s="102"/>
      <c r="C89" s="103"/>
      <c r="D89" s="64"/>
      <c r="I89" s="104"/>
      <c r="J89" s="64"/>
      <c r="L89" s="105"/>
      <c r="M89" s="64"/>
    </row>
    <row r="90" spans="2:13" ht="9.75">
      <c r="B90" s="102"/>
      <c r="C90" s="103"/>
      <c r="D90" s="64"/>
      <c r="I90" s="104"/>
      <c r="J90" s="64"/>
      <c r="L90" s="105"/>
      <c r="M90" s="64"/>
    </row>
    <row r="91" spans="2:13" ht="9.75">
      <c r="B91" s="102"/>
      <c r="C91" s="103"/>
      <c r="D91" s="64"/>
      <c r="I91" s="104"/>
      <c r="J91" s="64"/>
      <c r="L91" s="105"/>
      <c r="M91" s="64"/>
    </row>
    <row r="92" spans="2:13" ht="9.75">
      <c r="B92" s="102"/>
      <c r="C92" s="103"/>
      <c r="D92" s="64"/>
      <c r="I92" s="104"/>
      <c r="J92" s="64"/>
      <c r="L92" s="105"/>
      <c r="M92" s="64"/>
    </row>
    <row r="93" spans="2:13" ht="9.75">
      <c r="B93" s="102"/>
      <c r="C93" s="103"/>
      <c r="D93" s="64"/>
      <c r="I93" s="104"/>
      <c r="J93" s="64"/>
      <c r="L93" s="105"/>
      <c r="M93" s="64"/>
    </row>
    <row r="94" spans="2:13" ht="9.75">
      <c r="B94" s="102"/>
      <c r="C94" s="103"/>
      <c r="D94" s="64"/>
      <c r="I94" s="104"/>
      <c r="J94" s="64"/>
      <c r="L94" s="105"/>
      <c r="M94" s="64"/>
    </row>
    <row r="95" spans="2:13" ht="9.75">
      <c r="B95" s="102"/>
      <c r="C95" s="103"/>
      <c r="D95" s="64"/>
      <c r="I95" s="104"/>
      <c r="J95" s="64"/>
      <c r="L95" s="105"/>
      <c r="M95" s="64"/>
    </row>
    <row r="96" spans="2:13" ht="9.75">
      <c r="B96" s="102"/>
      <c r="C96" s="103"/>
      <c r="D96" s="64"/>
      <c r="I96" s="104"/>
      <c r="J96" s="64"/>
      <c r="L96" s="105"/>
      <c r="M96" s="64"/>
    </row>
    <row r="97" spans="2:13" ht="9.75">
      <c r="B97" s="102"/>
      <c r="C97" s="103"/>
      <c r="D97" s="64"/>
      <c r="I97" s="104"/>
      <c r="J97" s="64"/>
      <c r="L97" s="105"/>
      <c r="M97" s="64"/>
    </row>
    <row r="98" spans="2:13" ht="9.75">
      <c r="B98" s="102"/>
      <c r="C98" s="103"/>
      <c r="D98" s="64"/>
      <c r="I98" s="104"/>
      <c r="J98" s="64"/>
      <c r="L98" s="105"/>
      <c r="M98" s="64"/>
    </row>
    <row r="99" spans="2:16" ht="9.75">
      <c r="B99" s="102"/>
      <c r="C99" s="103"/>
      <c r="D99" s="64"/>
      <c r="I99" s="104"/>
      <c r="J99" s="64"/>
      <c r="L99" s="105"/>
      <c r="M99" s="64"/>
      <c r="P99" s="64" t="s">
        <v>89</v>
      </c>
    </row>
    <row r="100" spans="2:13" ht="9.75">
      <c r="B100" s="102"/>
      <c r="C100" s="103"/>
      <c r="D100" s="64"/>
      <c r="I100" s="104"/>
      <c r="J100" s="64"/>
      <c r="L100" s="105"/>
      <c r="M100" s="64"/>
    </row>
    <row r="101" spans="2:13" ht="9.75">
      <c r="B101" s="102"/>
      <c r="C101" s="103"/>
      <c r="D101" s="64"/>
      <c r="I101" s="104"/>
      <c r="J101" s="64"/>
      <c r="L101" s="105"/>
      <c r="M101" s="64"/>
    </row>
    <row r="102" spans="2:13" ht="9.75">
      <c r="B102" s="102"/>
      <c r="C102" s="103"/>
      <c r="D102" s="64"/>
      <c r="I102" s="104"/>
      <c r="J102" s="64"/>
      <c r="L102" s="105"/>
      <c r="M102" s="64"/>
    </row>
    <row r="103" spans="2:13" ht="9.75">
      <c r="B103" s="102"/>
      <c r="C103" s="103"/>
      <c r="D103" s="64"/>
      <c r="I103" s="104"/>
      <c r="J103" s="64"/>
      <c r="L103" s="105"/>
      <c r="M103" s="64"/>
    </row>
    <row r="104" spans="2:13" ht="9.75">
      <c r="B104" s="102"/>
      <c r="C104" s="103"/>
      <c r="D104" s="64"/>
      <c r="I104" s="104"/>
      <c r="J104" s="64"/>
      <c r="L104" s="105"/>
      <c r="M104" s="64"/>
    </row>
    <row r="105" spans="2:13" ht="9.75">
      <c r="B105" s="102"/>
      <c r="C105" s="103"/>
      <c r="D105" s="64"/>
      <c r="I105" s="104"/>
      <c r="J105" s="64"/>
      <c r="L105" s="105"/>
      <c r="M105" s="64"/>
    </row>
    <row r="106" spans="2:13" ht="9.75">
      <c r="B106" s="102"/>
      <c r="C106" s="103"/>
      <c r="D106" s="64"/>
      <c r="I106" s="104"/>
      <c r="J106" s="64"/>
      <c r="L106" s="105"/>
      <c r="M106" s="64" t="s">
        <v>89</v>
      </c>
    </row>
    <row r="107" spans="2:13" ht="9.75">
      <c r="B107" s="102"/>
      <c r="C107" s="103"/>
      <c r="D107" s="64"/>
      <c r="I107" s="104"/>
      <c r="J107" s="64"/>
      <c r="L107" s="105"/>
      <c r="M107" s="64"/>
    </row>
    <row r="108" spans="2:13" ht="9.75">
      <c r="B108" s="102"/>
      <c r="C108" s="103"/>
      <c r="D108" s="64"/>
      <c r="I108" s="104"/>
      <c r="J108" s="64"/>
      <c r="L108" s="105"/>
      <c r="M108" s="64"/>
    </row>
    <row r="178" ht="11.25" customHeight="1"/>
    <row r="179" ht="11.25" customHeight="1"/>
  </sheetData>
  <sheetProtection/>
  <mergeCells count="70">
    <mergeCell ref="C9:D9"/>
    <mergeCell ref="B1:M1"/>
    <mergeCell ref="D3:F3"/>
    <mergeCell ref="D4:F4"/>
    <mergeCell ref="D5:F5"/>
    <mergeCell ref="H7:K7"/>
    <mergeCell ref="C75:D75"/>
    <mergeCell ref="C76:D76"/>
    <mergeCell ref="C77:D77"/>
    <mergeCell ref="C78:D78"/>
    <mergeCell ref="C11:D11"/>
    <mergeCell ref="C12:D12"/>
    <mergeCell ref="C18:D18"/>
    <mergeCell ref="C19:D19"/>
    <mergeCell ref="C20:D20"/>
    <mergeCell ref="C22:D22"/>
    <mergeCell ref="C25:D25"/>
    <mergeCell ref="C13:D13"/>
    <mergeCell ref="C14:D14"/>
    <mergeCell ref="C15:D15"/>
    <mergeCell ref="C26:D26"/>
    <mergeCell ref="C27:D27"/>
    <mergeCell ref="C28:D28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C57:D57"/>
    <mergeCell ref="C58:D58"/>
    <mergeCell ref="C59:D59"/>
    <mergeCell ref="C56:D56"/>
    <mergeCell ref="C71:D71"/>
    <mergeCell ref="C60:D60"/>
    <mergeCell ref="C61:D61"/>
    <mergeCell ref="C62:D62"/>
    <mergeCell ref="C63:D63"/>
    <mergeCell ref="C64:D64"/>
    <mergeCell ref="C65:D65"/>
    <mergeCell ref="C72:D72"/>
    <mergeCell ref="C73:D73"/>
    <mergeCell ref="C74:D74"/>
    <mergeCell ref="C16:D16"/>
    <mergeCell ref="C17:D17"/>
    <mergeCell ref="C66:D66"/>
    <mergeCell ref="C67:D67"/>
    <mergeCell ref="C68:D68"/>
    <mergeCell ref="C69:D69"/>
    <mergeCell ref="C70:D70"/>
  </mergeCells>
  <printOptions gridLines="1" horizontalCentered="1"/>
  <pageMargins left="0" right="0" top="0.25" bottom="0.25" header="0.36" footer="0"/>
  <pageSetup horizontalDpi="300" verticalDpi="300" orientation="landscape" r:id="rId1"/>
  <headerFooter alignWithMargins="0">
    <oddFooter>&amp;CPage &amp;P of &amp;N</oddFooter>
  </headerFooter>
  <rowBreaks count="1" manualBreakCount="1">
    <brk id="50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Larry K. Clark</dc:creator>
  <cp:keywords/>
  <dc:description/>
  <cp:lastModifiedBy>Dave Bohonis</cp:lastModifiedBy>
  <cp:lastPrinted>2015-04-21T14:21:15Z</cp:lastPrinted>
  <dcterms:created xsi:type="dcterms:W3CDTF">2005-01-25T16:00:42Z</dcterms:created>
  <dcterms:modified xsi:type="dcterms:W3CDTF">2017-09-17T17:13:52Z</dcterms:modified>
  <cp:category/>
  <cp:version/>
  <cp:contentType/>
  <cp:contentStatus/>
</cp:coreProperties>
</file>